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ИНИСТЕРСТВО\РАБОЧАЯ ПАПКА\План финансово-хозяйственной деятельности\План ФХД_2018\План ФХД-2018\"/>
    </mc:Choice>
  </mc:AlternateContent>
  <bookViews>
    <workbookView xWindow="240" yWindow="255" windowWidth="19320" windowHeight="9660"/>
  </bookViews>
  <sheets>
    <sheet name="Стр.1" sheetId="8" r:id="rId1"/>
    <sheet name="Стр.2-3" sheetId="9" r:id="rId2"/>
    <sheet name="Стр. 4-5КИК" sheetId="19" r:id="rId3"/>
    <sheet name="Стр.6" sheetId="3" r:id="rId4"/>
    <sheet name="Стр 7" sheetId="4" r:id="rId5"/>
    <sheet name="стр 8-10" sheetId="12" r:id="rId6"/>
    <sheet name="стр.11" sheetId="13" r:id="rId7"/>
    <sheet name="13_4" sheetId="16" r:id="rId8"/>
    <sheet name="13_2" sheetId="21" r:id="rId9"/>
    <sheet name="14_4,5" sheetId="17" r:id="rId10"/>
    <sheet name="14_2" sheetId="22" r:id="rId11"/>
    <sheet name="15КИК" sheetId="20" r:id="rId12"/>
    <sheet name="Стр 4-5" sheetId="2" r:id="rId13"/>
    <sheet name="15" sheetId="18" r:id="rId14"/>
    <sheet name="Лист1" sheetId="23" r:id="rId15"/>
    <sheet name="стр 12" sheetId="15" r:id="rId16"/>
  </sheets>
  <definedNames>
    <definedName name="_xlnm.Print_Titles" localSheetId="12">'Стр 4-5'!#REF!</definedName>
    <definedName name="_xlnm.Print_Titles" localSheetId="5">'стр 8-10'!$4:$4</definedName>
    <definedName name="_xlnm.Print_Titles" localSheetId="1">'Стр.2-3'!$6:$6</definedName>
    <definedName name="_xlnm.Print_Area" localSheetId="8">'13_2'!$A$1:$FE$27</definedName>
    <definedName name="_xlnm.Print_Area" localSheetId="7">'13_4'!$A$1:$FE$73</definedName>
    <definedName name="_xlnm.Print_Area" localSheetId="10">'14_2'!$A$1:$DA$235</definedName>
    <definedName name="_xlnm.Print_Area" localSheetId="9">'14_4,5'!$A$1:$DA$241</definedName>
    <definedName name="_xlnm.Print_Area" localSheetId="11">'15КИК'!$A$1:$E$103</definedName>
    <definedName name="_xlnm.Print_Area" localSheetId="15">'стр 12'!$A$1:$FG$59</definedName>
    <definedName name="_xlnm.Print_Area" localSheetId="12">'Стр 4-5'!#REF!</definedName>
    <definedName name="_xlnm.Print_Area" localSheetId="5">'стр 8-10'!$A$1:$G$59</definedName>
    <definedName name="_xlnm.Print_Area" localSheetId="2">'Стр. 4-5КИК'!$A$1:$L$155</definedName>
    <definedName name="_xlnm.Print_Area" localSheetId="6">стр.11!$A$1:$E$25</definedName>
    <definedName name="_xlnm.Print_Area" localSheetId="1">'Стр.2-3'!$A$1:$DD$72</definedName>
    <definedName name="_xlnm.Print_Area" localSheetId="3">Стр.6!$A$1:$L$15</definedName>
  </definedNames>
  <calcPr calcId="162913"/>
</workbook>
</file>

<file path=xl/calcChain.xml><?xml version="1.0" encoding="utf-8"?>
<calcChain xmlns="http://schemas.openxmlformats.org/spreadsheetml/2006/main">
  <c r="E96" i="19" l="1"/>
  <c r="DY20" i="21" l="1"/>
  <c r="CQ20" i="21"/>
  <c r="CQ21" i="21" s="1"/>
  <c r="BX20" i="21"/>
  <c r="AO20" i="21"/>
  <c r="EO20" i="21" s="1"/>
  <c r="EO19" i="21"/>
  <c r="EO21" i="21" s="1"/>
  <c r="DY19" i="21"/>
  <c r="BX19" i="21"/>
  <c r="AO19" i="21"/>
  <c r="AO21" i="21" s="1"/>
  <c r="CQ67" i="16"/>
  <c r="DY67" i="16" s="1"/>
  <c r="BX67" i="16"/>
  <c r="AO67" i="16" s="1"/>
  <c r="EO67" i="16" s="1"/>
  <c r="CQ66" i="16"/>
  <c r="DY66" i="16" s="1"/>
  <c r="BX66" i="16"/>
  <c r="AO66" i="16" s="1"/>
  <c r="EO66" i="16" s="1"/>
  <c r="DY65" i="16"/>
  <c r="CQ65" i="16"/>
  <c r="BX65" i="16" s="1"/>
  <c r="AO65" i="16" s="1"/>
  <c r="DY64" i="16"/>
  <c r="CQ64" i="16"/>
  <c r="BX64" i="16"/>
  <c r="AO64" i="16"/>
  <c r="EO64" i="16" s="1"/>
  <c r="CQ63" i="16"/>
  <c r="DY63" i="16" s="1"/>
  <c r="EO63" i="16" s="1"/>
  <c r="BX63" i="16"/>
  <c r="AO63" i="16"/>
  <c r="CQ62" i="16"/>
  <c r="DY62" i="16" s="1"/>
  <c r="BX62" i="16"/>
  <c r="AO62" i="16" s="1"/>
  <c r="EO62" i="16" s="1"/>
  <c r="CQ61" i="16"/>
  <c r="BX61" i="16" s="1"/>
  <c r="AO61" i="16" s="1"/>
  <c r="DY60" i="16"/>
  <c r="CQ60" i="16"/>
  <c r="BX60" i="16"/>
  <c r="AO60" i="16"/>
  <c r="EO60" i="16" s="1"/>
  <c r="EO59" i="16"/>
  <c r="CQ59" i="16"/>
  <c r="DY59" i="16" s="1"/>
  <c r="BX59" i="16"/>
  <c r="AO59" i="16"/>
  <c r="CQ58" i="16"/>
  <c r="DY58" i="16" s="1"/>
  <c r="CQ57" i="16"/>
  <c r="BX57" i="16" s="1"/>
  <c r="AO57" i="16" s="1"/>
  <c r="DY56" i="16"/>
  <c r="CQ56" i="16"/>
  <c r="BX56" i="16"/>
  <c r="AO56" i="16"/>
  <c r="EO56" i="16" s="1"/>
  <c r="CQ55" i="16"/>
  <c r="DY55" i="16" s="1"/>
  <c r="BX55" i="16"/>
  <c r="AO55" i="16"/>
  <c r="EO55" i="16" s="1"/>
  <c r="CQ54" i="16"/>
  <c r="DY54" i="16" s="1"/>
  <c r="BX54" i="16"/>
  <c r="AO54" i="16" s="1"/>
  <c r="EO54" i="16" s="1"/>
  <c r="CQ53" i="16"/>
  <c r="BX53" i="16" s="1"/>
  <c r="AO53" i="16" s="1"/>
  <c r="DY52" i="16"/>
  <c r="CQ52" i="16"/>
  <c r="BX52" i="16"/>
  <c r="AO52" i="16"/>
  <c r="EO52" i="16" s="1"/>
  <c r="CQ51" i="16"/>
  <c r="DY51" i="16" s="1"/>
  <c r="BX51" i="16"/>
  <c r="AO51" i="16" s="1"/>
  <c r="EO51" i="16" s="1"/>
  <c r="CQ50" i="16"/>
  <c r="DY50" i="16" s="1"/>
  <c r="BX50" i="16"/>
  <c r="AO50" i="16" s="1"/>
  <c r="EO50" i="16" s="1"/>
  <c r="DY49" i="16"/>
  <c r="CQ49" i="16"/>
  <c r="BX49" i="16" s="1"/>
  <c r="AO49" i="16" s="1"/>
  <c r="DY48" i="16"/>
  <c r="CQ48" i="16"/>
  <c r="BX48" i="16"/>
  <c r="AO48" i="16"/>
  <c r="EO48" i="16" s="1"/>
  <c r="CQ47" i="16"/>
  <c r="DY47" i="16" s="1"/>
  <c r="EO47" i="16" s="1"/>
  <c r="BX47" i="16"/>
  <c r="AO47" i="16"/>
  <c r="CQ46" i="16"/>
  <c r="DY46" i="16" s="1"/>
  <c r="BX46" i="16"/>
  <c r="AO46" i="16" s="1"/>
  <c r="EO46" i="16" s="1"/>
  <c r="CQ45" i="16"/>
  <c r="BX45" i="16" s="1"/>
  <c r="AO45" i="16" s="1"/>
  <c r="DY44" i="16"/>
  <c r="CQ44" i="16"/>
  <c r="BX44" i="16"/>
  <c r="AO44" i="16"/>
  <c r="EO44" i="16" s="1"/>
  <c r="EO43" i="16"/>
  <c r="CQ43" i="16"/>
  <c r="DY43" i="16" s="1"/>
  <c r="BX43" i="16"/>
  <c r="AO43" i="16"/>
  <c r="CQ42" i="16"/>
  <c r="DY42" i="16" s="1"/>
  <c r="CQ41" i="16"/>
  <c r="BX41" i="16" s="1"/>
  <c r="AO41" i="16" s="1"/>
  <c r="DY40" i="16"/>
  <c r="CQ40" i="16"/>
  <c r="BX40" i="16"/>
  <c r="AO40" i="16"/>
  <c r="EO40" i="16" s="1"/>
  <c r="CQ39" i="16"/>
  <c r="DY39" i="16" s="1"/>
  <c r="BX39" i="16"/>
  <c r="AO39" i="16"/>
  <c r="EO39" i="16" s="1"/>
  <c r="CQ38" i="16"/>
  <c r="DY38" i="16" s="1"/>
  <c r="BX38" i="16"/>
  <c r="AO38" i="16" s="1"/>
  <c r="EO38" i="16" s="1"/>
  <c r="CQ37" i="16"/>
  <c r="BX37" i="16" s="1"/>
  <c r="AO37" i="16" s="1"/>
  <c r="DY36" i="16"/>
  <c r="CQ36" i="16"/>
  <c r="BX36" i="16"/>
  <c r="AO36" i="16"/>
  <c r="EO36" i="16" s="1"/>
  <c r="CQ35" i="16"/>
  <c r="DY35" i="16" s="1"/>
  <c r="BX35" i="16"/>
  <c r="AO35" i="16" s="1"/>
  <c r="EO35" i="16" s="1"/>
  <c r="CQ34" i="16"/>
  <c r="DY34" i="16" s="1"/>
  <c r="BX34" i="16"/>
  <c r="AO34" i="16" s="1"/>
  <c r="EO34" i="16" s="1"/>
  <c r="DY33" i="16"/>
  <c r="CQ33" i="16"/>
  <c r="BX33" i="16" s="1"/>
  <c r="AO33" i="16" s="1"/>
  <c r="DY32" i="16"/>
  <c r="CQ32" i="16"/>
  <c r="BX32" i="16"/>
  <c r="AO32" i="16"/>
  <c r="EO32" i="16" s="1"/>
  <c r="CQ31" i="16"/>
  <c r="DY31" i="16" s="1"/>
  <c r="EO31" i="16" s="1"/>
  <c r="BX31" i="16"/>
  <c r="AO31" i="16"/>
  <c r="CQ30" i="16"/>
  <c r="DY30" i="16" s="1"/>
  <c r="BX30" i="16"/>
  <c r="AO30" i="16" s="1"/>
  <c r="EO30" i="16" s="1"/>
  <c r="CQ29" i="16"/>
  <c r="BX29" i="16" s="1"/>
  <c r="AO29" i="16" s="1"/>
  <c r="DY28" i="16"/>
  <c r="CQ28" i="16"/>
  <c r="BX28" i="16"/>
  <c r="AO28" i="16"/>
  <c r="EO28" i="16" s="1"/>
  <c r="EO27" i="16"/>
  <c r="CQ27" i="16"/>
  <c r="DY27" i="16" s="1"/>
  <c r="BX27" i="16"/>
  <c r="AO27" i="16"/>
  <c r="CQ26" i="16"/>
  <c r="DY26" i="16" s="1"/>
  <c r="CQ25" i="16"/>
  <c r="BX25" i="16" s="1"/>
  <c r="AO25" i="16" s="1"/>
  <c r="DY24" i="16"/>
  <c r="CQ24" i="16"/>
  <c r="BX24" i="16"/>
  <c r="AO24" i="16"/>
  <c r="EO24" i="16" s="1"/>
  <c r="CQ23" i="16"/>
  <c r="DY23" i="16" s="1"/>
  <c r="BX23" i="16"/>
  <c r="AO23" i="16"/>
  <c r="EO23" i="16" s="1"/>
  <c r="CQ22" i="16"/>
  <c r="DY22" i="16" s="1"/>
  <c r="BX22" i="16"/>
  <c r="AO22" i="16" s="1"/>
  <c r="EO22" i="16" s="1"/>
  <c r="CQ21" i="16"/>
  <c r="BX21" i="16" s="1"/>
  <c r="AO21" i="16" s="1"/>
  <c r="DY20" i="16"/>
  <c r="CQ20" i="16"/>
  <c r="BX20" i="16"/>
  <c r="AO20" i="16"/>
  <c r="EO20" i="16" s="1"/>
  <c r="CQ19" i="16"/>
  <c r="DY19" i="16" s="1"/>
  <c r="DY21" i="16" l="1"/>
  <c r="EO21" i="16" s="1"/>
  <c r="DY37" i="16"/>
  <c r="EO37" i="16" s="1"/>
  <c r="DY53" i="16"/>
  <c r="EO53" i="16" s="1"/>
  <c r="DY25" i="16"/>
  <c r="EO25" i="16" s="1"/>
  <c r="EO29" i="16"/>
  <c r="DY41" i="16"/>
  <c r="EO41" i="16" s="1"/>
  <c r="DY57" i="16"/>
  <c r="EO57" i="16" s="1"/>
  <c r="BX19" i="16"/>
  <c r="AO19" i="16" s="1"/>
  <c r="BX26" i="16"/>
  <c r="AO26" i="16" s="1"/>
  <c r="EO26" i="16" s="1"/>
  <c r="DY29" i="16"/>
  <c r="EO33" i="16"/>
  <c r="BX42" i="16"/>
  <c r="AO42" i="16" s="1"/>
  <c r="EO42" i="16" s="1"/>
  <c r="DY45" i="16"/>
  <c r="EO45" i="16" s="1"/>
  <c r="EO49" i="16"/>
  <c r="BX58" i="16"/>
  <c r="AO58" i="16" s="1"/>
  <c r="EO58" i="16" s="1"/>
  <c r="DY61" i="16"/>
  <c r="EO61" i="16" s="1"/>
  <c r="EO65" i="16"/>
  <c r="AO68" i="16" l="1"/>
  <c r="EO19" i="16"/>
  <c r="EO68" i="16" s="1"/>
  <c r="E59" i="20" l="1"/>
  <c r="E50" i="20"/>
  <c r="E36" i="20"/>
  <c r="E16" i="20"/>
  <c r="E11" i="20"/>
  <c r="E84" i="20"/>
  <c r="E90" i="20"/>
  <c r="CM37" i="22" l="1"/>
  <c r="CM25" i="22"/>
  <c r="BD204" i="22"/>
  <c r="CJ229" i="22"/>
  <c r="CJ171" i="22"/>
  <c r="CJ129" i="22"/>
  <c r="CE53" i="22"/>
  <c r="CJ160" i="17" l="1"/>
  <c r="F153" i="19" l="1"/>
  <c r="E73" i="19"/>
  <c r="E72" i="19"/>
  <c r="E71" i="19"/>
  <c r="E57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2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5" i="19"/>
  <c r="E114" i="19"/>
  <c r="E113" i="19"/>
  <c r="E112" i="19"/>
  <c r="E111" i="19"/>
  <c r="E110" i="19"/>
  <c r="E109" i="19"/>
  <c r="E108" i="19"/>
  <c r="E107" i="19"/>
  <c r="E106" i="19"/>
  <c r="E103" i="19"/>
  <c r="E102" i="19"/>
  <c r="E101" i="19"/>
  <c r="E100" i="19"/>
  <c r="E99" i="19"/>
  <c r="E98" i="19"/>
  <c r="E95" i="19"/>
  <c r="E94" i="19"/>
  <c r="E93" i="19"/>
  <c r="E92" i="19"/>
  <c r="E91" i="19"/>
  <c r="E90" i="19"/>
  <c r="E89" i="19"/>
  <c r="E86" i="19"/>
  <c r="E85" i="19"/>
  <c r="E84" i="19"/>
  <c r="E83" i="19"/>
  <c r="E82" i="19"/>
  <c r="E81" i="19"/>
  <c r="E80" i="19"/>
  <c r="E79" i="19"/>
  <c r="E78" i="19"/>
  <c r="K12" i="19"/>
  <c r="K9" i="19" l="1"/>
  <c r="L9" i="19" l="1"/>
  <c r="CJ76" i="22" l="1"/>
  <c r="CJ9" i="22"/>
  <c r="CJ202" i="17"/>
  <c r="CE71" i="17"/>
  <c r="CJ180" i="17"/>
  <c r="F12" i="19" l="1"/>
  <c r="E7" i="13" l="1"/>
  <c r="E5" i="13"/>
  <c r="E14" i="13"/>
  <c r="E13" i="13" s="1"/>
  <c r="C14" i="13"/>
  <c r="C13" i="13" s="1"/>
  <c r="E17" i="13" l="1"/>
  <c r="E34" i="20" l="1"/>
  <c r="E7" i="20" l="1"/>
  <c r="E9" i="20"/>
  <c r="CM30" i="22" l="1"/>
  <c r="CL91" i="22"/>
  <c r="CJ146" i="17"/>
  <c r="CJ215" i="22" l="1"/>
  <c r="CL107" i="22"/>
  <c r="CJ19" i="22"/>
  <c r="CL139" i="17"/>
  <c r="CL123" i="17" l="1"/>
  <c r="CJ106" i="17"/>
  <c r="F144" i="19" l="1"/>
  <c r="CJ204" i="22" l="1"/>
  <c r="K116" i="19" l="1"/>
  <c r="K105" i="19"/>
  <c r="CE62" i="22" l="1"/>
  <c r="F13" i="3"/>
  <c r="F9" i="3" s="1"/>
  <c r="E13" i="3"/>
  <c r="E9" i="3" s="1"/>
  <c r="L9" i="3"/>
  <c r="K9" i="3"/>
  <c r="CJ240" i="17"/>
  <c r="CJ229" i="17"/>
  <c r="CJ218" i="17"/>
  <c r="H116" i="19"/>
  <c r="H105" i="19"/>
  <c r="H87" i="19"/>
  <c r="H76" i="19"/>
  <c r="E61" i="20" l="1"/>
  <c r="E55" i="20"/>
  <c r="E41" i="20"/>
  <c r="E40" i="20"/>
  <c r="E39" i="20"/>
  <c r="E38" i="20"/>
  <c r="E37" i="20"/>
  <c r="E24" i="20"/>
  <c r="E23" i="20"/>
  <c r="E20" i="20"/>
  <c r="E5" i="20"/>
  <c r="E29" i="20" l="1"/>
  <c r="E101" i="20" l="1"/>
  <c r="CJ94" i="17"/>
  <c r="CJ52" i="17" l="1"/>
  <c r="CJ51" i="17"/>
  <c r="CM29" i="17"/>
  <c r="CM24" i="17"/>
  <c r="CJ11" i="17"/>
  <c r="CJ59" i="17" l="1"/>
  <c r="CM37" i="17"/>
  <c r="J9" i="3"/>
  <c r="D13" i="3"/>
  <c r="D9" i="3" s="1"/>
  <c r="H57" i="19" l="1"/>
  <c r="E152" i="19"/>
  <c r="E150" i="19"/>
  <c r="K148" i="19"/>
  <c r="E148" i="19" s="1"/>
  <c r="E146" i="19"/>
  <c r="K144" i="19"/>
  <c r="E144" i="19" s="1"/>
  <c r="F116" i="19"/>
  <c r="F105" i="19"/>
  <c r="H96" i="19"/>
  <c r="F96" i="19"/>
  <c r="K87" i="19"/>
  <c r="F87" i="19"/>
  <c r="K76" i="19"/>
  <c r="F76" i="19"/>
  <c r="F9" i="19"/>
  <c r="E76" i="19" l="1"/>
  <c r="E87" i="19"/>
  <c r="E105" i="19"/>
  <c r="E116" i="19"/>
  <c r="H74" i="19"/>
  <c r="H9" i="19"/>
  <c r="E9" i="19" s="1"/>
  <c r="F74" i="19"/>
  <c r="E61" i="18" l="1"/>
  <c r="E52" i="18"/>
  <c r="E43" i="18"/>
  <c r="E31" i="18"/>
  <c r="E67" i="18" s="1"/>
  <c r="E26" i="18"/>
  <c r="E21" i="18"/>
  <c r="E14" i="18"/>
  <c r="E8" i="18"/>
  <c r="K96" i="19" l="1"/>
  <c r="K74" i="19" s="1"/>
  <c r="K153" i="19" s="1"/>
  <c r="E74" i="19"/>
  <c r="E153" i="19" l="1"/>
</calcChain>
</file>

<file path=xl/comments1.xml><?xml version="1.0" encoding="utf-8"?>
<comments xmlns="http://schemas.openxmlformats.org/spreadsheetml/2006/main">
  <authors>
    <author>Автор</author>
  </authors>
  <commentList>
    <comment ref="DI46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90
</t>
        </r>
      </text>
    </comment>
    <comment ref="DI4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134.6
</t>
        </r>
      </text>
    </comment>
    <comment ref="DI4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116.5
</t>
        </r>
      </text>
    </comment>
    <comment ref="DI4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116
</t>
        </r>
      </text>
    </comment>
    <comment ref="DI50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116.5
</t>
        </r>
      </text>
    </comment>
  </commentList>
</comments>
</file>

<file path=xl/sharedStrings.xml><?xml version="1.0" encoding="utf-8"?>
<sst xmlns="http://schemas.openxmlformats.org/spreadsheetml/2006/main" count="1848" uniqueCount="894">
  <si>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</si>
  <si>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</si>
  <si>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</si>
  <si>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</si>
  <si>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</si>
  <si>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</si>
  <si>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</si>
  <si>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</si>
  <si>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</si>
  <si>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Поступления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</si>
  <si>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</si>
  <si>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</si>
  <si>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</si>
  <si>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</si>
  <si>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</si>
  <si>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</si>
  <si>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</si>
  <si>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</si>
  <si>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</si>
  <si>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</si>
  <si>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</si>
  <si>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</si>
  <si>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</si>
  <si>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</si>
  <si>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</si>
  <si>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</si>
  <si>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</si>
  <si>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</si>
  <si>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</si>
  <si>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</si>
  <si>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</si>
  <si>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</si>
  <si>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</si>
  <si>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</si>
  <si>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0501016</t>
  </si>
  <si>
    <t>Форма по ОКУД</t>
  </si>
  <si>
    <t>Дата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</si>
  <si>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</si>
  <si>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</si>
  <si>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</si>
  <si>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</si>
  <si>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</si>
  <si>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Глава по БК</t>
  </si>
  <si>
    <t>по ОКЕИ</t>
  </si>
  <si>
    <t>Наименование субсидии</t>
  </si>
  <si>
    <t>Код объекта ФАИП</t>
  </si>
  <si>
    <t>код</t>
  </si>
  <si>
    <t>сумма</t>
  </si>
  <si>
    <t>Суммы возврата дебиторской задолженности прошлых лет</t>
  </si>
  <si>
    <t>Планируемые</t>
  </si>
  <si>
    <t>Всего</t>
  </si>
  <si>
    <t>Номер страницы</t>
  </si>
  <si>
    <t>Всего страниц</t>
  </si>
  <si>
    <t>Руководитель</t>
  </si>
  <si>
    <t>(расшифровка подписи)</t>
  </si>
  <si>
    <t>(должность)</t>
  </si>
  <si>
    <t>(телефон)</t>
  </si>
  <si>
    <t>КОДЫ</t>
  </si>
  <si>
    <t>ИНН</t>
  </si>
  <si>
    <t>КПП</t>
  </si>
  <si>
    <t>по ОКАТО</t>
  </si>
  <si>
    <t>1.1.4. Стоимость недвижимого имущества, переданного в аренду, безвозмездное пользование</t>
  </si>
  <si>
    <t>1.1.5. Остаточная стоимость недвижимого государственного имущества</t>
  </si>
  <si>
    <t>(наименование должности лица, утверждающего документ)</t>
  </si>
  <si>
    <t>"</t>
  </si>
  <si>
    <t xml:space="preserve"> г.</t>
  </si>
  <si>
    <t>План финансово-хозяйственной деятельности</t>
  </si>
  <si>
    <t>Наименование учреждения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</si>
  <si>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</si>
  <si>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</si>
  <si>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</si>
  <si>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Код по реестру участников бюджетного процесса, а также юридических лиц, не являющихся участниками бюджетного процесса)</t>
  </si>
  <si>
    <t>1.3. Перечень услуг (работ), осуществляемых, в том числе, на платной основе: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</si>
  <si>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</si>
  <si>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</si>
  <si>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</si>
  <si>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1.2. Общая балансовая стоимость движимого государственного имущества, всего</t>
  </si>
  <si>
    <t>1.1. Общая балансовая стоимость недвижимого государственного имущества, всего</t>
  </si>
  <si>
    <t>I. Нефинансовые активы, всего:</t>
  </si>
  <si>
    <t>1.1.1. Стоимость недвижимого имущества, закрепленного собственником имущества за государственным учреждением на праве оперативного управления</t>
  </si>
  <si>
    <t>1.1.2. Стоимость недвижимого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</si>
  <si>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</si>
  <si>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</si>
  <si>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</si>
  <si>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на "______" ____________________20______г.</t>
  </si>
  <si>
    <t>(последнюю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</si>
  <si>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</si>
  <si>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</si>
  <si>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</si>
  <si>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</si>
  <si>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</si>
  <si>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</si>
  <si>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</si>
  <si>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2.4.3. Дебиторская задолженность по выданным авансам за счет средств обязательного медицинского страхования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</si>
  <si>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</si>
  <si>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</si>
  <si>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</si>
  <si>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</si>
  <si>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</si>
  <si>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</si>
  <si>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</si>
  <si>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</si>
  <si>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</si>
  <si>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</si>
  <si>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</si>
  <si>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3.2.3. Кредиторская задолженность по принятым обязательствам за счет средств обязательного медицинского страхования, всего:</t>
  </si>
  <si>
    <t>3.2.4. Просроченная кредиторская задолженность, всего</t>
  </si>
  <si>
    <t>Выплаты по расходам,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</si>
  <si>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</si>
  <si>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</si>
  <si>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</si>
  <si>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</si>
  <si>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</si>
  <si>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</si>
  <si>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</si>
  <si>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</si>
  <si>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</si>
  <si>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</si>
  <si>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том числе на:</t>
  </si>
  <si>
    <t>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</si>
  <si>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</si>
  <si>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</si>
  <si>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</si>
  <si>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</si>
  <si>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</si>
  <si>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Увеличение остатков средств</t>
  </si>
  <si>
    <t xml:space="preserve">Прочие поступления </t>
  </si>
  <si>
    <t>Уменьшение остатков средств</t>
  </si>
  <si>
    <t>Прочие выбытия</t>
  </si>
  <si>
    <t>на 20__г. 
1-ый год планового периода</t>
  </si>
  <si>
    <t>на 20__г. 
2-ой год планового периода</t>
  </si>
  <si>
    <t>на 20__г. 
очередной финансовый год</t>
  </si>
  <si>
    <t>Всего на закупки</t>
  </si>
  <si>
    <t>на оплату контрактов заключенных до начала очередного финансового года:</t>
  </si>
  <si>
    <t>(очередной финансовый год)</t>
  </si>
  <si>
    <t>2.4. Справочная информация</t>
  </si>
  <si>
    <t>Единицы измерения</t>
  </si>
  <si>
    <t>чел.</t>
  </si>
  <si>
    <t>тыс. руб.</t>
  </si>
  <si>
    <t>руб.</t>
  </si>
  <si>
    <t>%</t>
  </si>
  <si>
    <t>м²</t>
  </si>
  <si>
    <t>1.1. Фонд оплаты труда, всего</t>
  </si>
  <si>
    <t>1.2. Фонд оплаты труда,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</si>
  <si>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работников:</t>
  </si>
  <si>
    <t>в том числе по категориям работников, повышение оплаты труда которых предусмотрено указами Президента РФ:</t>
  </si>
  <si>
    <t>2.1.1. Площадь недвижимого имущества в безвозмездном пользовании, всего</t>
  </si>
  <si>
    <t>2.1.2.Площадь недвижимого имущества в безвозмездном пользовании, не используемая для выполнения государственного задания</t>
  </si>
  <si>
    <t>2.1.3. Площадь недвижимого имущества, переданная в аренду</t>
  </si>
  <si>
    <t>ед.</t>
  </si>
  <si>
    <t>2.3. Коэффициент износа основных средств (отношение величины износа основных средств на конец отчетного периода к  стоимости основных средств учреждения на конец отчетного периода)</t>
  </si>
  <si>
    <t>2.4. Коэффициент обновления основных средств (отношение стоимости основных средств поступивших за отчетный период к общей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</si>
  <si>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</si>
  <si>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1.5. Среднесписочная численность, отдельных категорий работников бюджетной сферы, повышение оплаты труда которых предусмотрено указами Президента РФ, всего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</si>
  <si>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</si>
  <si>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 xml:space="preserve"> 1.7. Средняя заработная плата, сложившаяся/прогнозируемая в отчетном периоде</t>
  </si>
  <si>
    <t>1.9. Отношение средней заработной платы, сложившейся/прогнозируемой в отчетном периоде к средней заработной плате, необходимой для реализации указов Президента РФ</t>
  </si>
  <si>
    <t>из них: выплаты стимулирующего характера</t>
  </si>
  <si>
    <t>да-1/нет-0</t>
  </si>
  <si>
    <t>да-1/нет-1</t>
  </si>
  <si>
    <t>Наименование мероприятия</t>
  </si>
  <si>
    <t>Сроки проведения</t>
  </si>
  <si>
    <t>Итого:</t>
  </si>
  <si>
    <t>Ожидаемый результат реализации</t>
  </si>
  <si>
    <t>Затраты, необходимые на проведение мероприятия, тыс. руб</t>
  </si>
  <si>
    <t>2. Повышение эффективности управления государственной собственностью</t>
  </si>
  <si>
    <t>3. Повышение качества предоставления государственных услуг</t>
  </si>
  <si>
    <t>исполнитель</t>
  </si>
  <si>
    <t>Ответственный</t>
  </si>
  <si>
    <t>выплаты</t>
  </si>
  <si>
    <t>поступления</t>
  </si>
  <si>
    <t>Код
субсидии</t>
  </si>
  <si>
    <t>по ОКВ</t>
  </si>
  <si>
    <t>Единица измерения: руб. (с точностью до второго десятичного знака)</t>
  </si>
  <si>
    <t>Приложение № 2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</si>
  <si>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</si>
  <si>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</si>
  <si>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</si>
  <si>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</si>
  <si>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</si>
  <si>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на начало 20</t>
  </si>
  <si>
    <t>остаток субсидии прошлых лет</t>
  </si>
  <si>
    <t>Разрешенный к использованию</t>
  </si>
  <si>
    <t>Код 
по бюджетной классификации Российской Федерации</t>
  </si>
  <si>
    <t>(наименование иностранной валюты)</t>
  </si>
  <si>
    <t>ведение лицевого счета</t>
  </si>
  <si>
    <t>Наименование органа, осуществляющего</t>
  </si>
  <si>
    <t>функции и полномочия учредителя</t>
  </si>
  <si>
    <t>от "</t>
  </si>
  <si>
    <t>СВЕДЕНИЯ</t>
  </si>
  <si>
    <t xml:space="preserve">Государственное </t>
  </si>
  <si>
    <t xml:space="preserve">к Порядку составления и утверждения плана финансово-хозяйственной деятельности </t>
  </si>
  <si>
    <t>государственных бюджетных и автономных учреждений, утвержденному приказом</t>
  </si>
  <si>
    <t xml:space="preserve">Руководитель финансово-экономической </t>
  </si>
  <si>
    <r>
      <t xml:space="preserve">1.2.2. Стоимость </t>
    </r>
    <r>
      <rPr>
        <b/>
        <sz val="10"/>
        <rFont val="Times New Roman"/>
        <family val="1"/>
        <charset val="204"/>
      </rPr>
      <t>иного</t>
    </r>
    <r>
      <rPr>
        <sz val="10"/>
        <rFont val="Times New Roman"/>
        <family val="1"/>
        <charset val="204"/>
      </rPr>
      <t xml:space="preserve"> движимого имущества, приобретенного государственным учреждением за счет доходов, полученных за счет бюджетных средств</t>
    </r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</si>
  <si>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</si>
  <si>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</si>
  <si>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Юридический адрес учреждения</t>
  </si>
  <si>
    <t>Адрес фактического местонахождения учреждения</t>
  </si>
  <si>
    <t>1.1. Цели деятельности учреждения:</t>
  </si>
  <si>
    <t>1.2. Виды деятельности учреждения:</t>
  </si>
  <si>
    <t>1. Сведения о деятельности учреждения</t>
  </si>
  <si>
    <t>2. Финансовые параметры деятельности учреждения</t>
  </si>
  <si>
    <t>2.1.  Показатели финансового состояния учреждения</t>
  </si>
  <si>
    <t>2.2. Показатели по поступлениям и выплатам учреждения*</t>
  </si>
  <si>
    <t>2.2.1. Показатели выплат по расходам на закупку товаров, работ, услуг  учреждения*</t>
  </si>
  <si>
    <t>2.3. Сведения о средствах, поступающих во временное распоряжение учреждения*</t>
  </si>
  <si>
    <t>3. Сведения и показатели об использовании ресурсов учреждения</t>
  </si>
  <si>
    <t>1.1.1.Фонд оплаты труда руководителей учреждения и их заместителей</t>
  </si>
  <si>
    <t>1.1.2. Фонд оплаты труда прочих работников учреждения</t>
  </si>
  <si>
    <t>1.3. Среднесписочная численность работников учреждения</t>
  </si>
  <si>
    <t>1. Сведения об уровне оплаты труда работников учреждения</t>
  </si>
  <si>
    <t>1.3.1. Среднесписочная численность руководителей учреждения и их заместителей</t>
  </si>
  <si>
    <t>1.3.2. Среднесписочная численность прочих работников учреждения</t>
  </si>
  <si>
    <t>1.4. Среднесписочная численность работников учреждения с которыми заключены эффективные контракты</t>
  </si>
  <si>
    <t>1.4.1. Среднесписочная численность руководителей учреждения и их заместителей с которыми заключены эффективные контракты</t>
  </si>
  <si>
    <t>1.4.2. Среднесписочная численность прочих работников учреждения с которыми заключены эффективные контракты</t>
  </si>
  <si>
    <t>1.8. Отношение средней заработной платы руководителей учреждения и их заместителей к средней заработной плате работников учреждения</t>
  </si>
  <si>
    <t>2.1. Общая площадь объектов недвижимого имущества, закрепленная за  учреждением</t>
  </si>
  <si>
    <t>2. Сведения об использовании имущества учреждения</t>
  </si>
  <si>
    <t>2.2. Затраты на содержание имущества учреждения</t>
  </si>
  <si>
    <t>2.2.1. Затраты на содержание имущества учреждения, не используемого для выполнения государственного задания</t>
  </si>
  <si>
    <t>4. Перечень мероприятий по повышению эффективности деятельности учреждения</t>
  </si>
  <si>
    <t>1. Повышение эффективности управления и кадрового потенциала учреждения</t>
  </si>
  <si>
    <t>4. Направления оптимизации расходов учреждения</t>
  </si>
  <si>
    <t>учреждение</t>
  </si>
  <si>
    <t>Руководитель учреждения</t>
  </si>
  <si>
    <t>Код по бюджетной классификации РФ</t>
  </si>
  <si>
    <t>Министерства образования и науки Мурманской области</t>
  </si>
  <si>
    <t>3. Показатели характеризующие объем и качество оказываемой услуги</t>
  </si>
  <si>
    <t>4. Показатели открытости и прозрачности деятельности</t>
  </si>
  <si>
    <t>3.1. Общее количество государственных услуг, оказываемых учреждением</t>
  </si>
  <si>
    <t>3.1.1. Количество государственных услуг, в отношении которых нормативно установлены требования к качеству их оказания</t>
  </si>
  <si>
    <t xml:space="preserve">4.1. Обеспечено размещение (актуализация) сведений об учреждении на официальном сайте в сети Интернет www.bus.gov.ru 
</t>
  </si>
  <si>
    <t>4.2. Обеспечено размещение в сети Интернет информации о результатах деятельности учреждения за отчетный год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</si>
  <si>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</si>
  <si>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</si>
  <si>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</si>
  <si>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</si>
  <si>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</si>
  <si>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</si>
  <si>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</si>
  <si>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</si>
  <si>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 xml:space="preserve"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
</t>
  </si>
  <si>
    <t xml:space="preserve">Субсидии на финансовое обеспечение выполнения государственного задания из бюджета Федерального фонда обязательного медицинского страхования
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</si>
  <si>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</si>
  <si>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</si>
  <si>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</si>
  <si>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</si>
  <si>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</si>
  <si>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</si>
  <si>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</si>
  <si>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</si>
  <si>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</si>
  <si>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</si>
  <si>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</si>
  <si>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</si>
  <si>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</si>
  <si>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</si>
  <si>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</si>
  <si>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</si>
  <si>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</si>
  <si>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</si>
  <si>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</si>
  <si>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</si>
  <si>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</si>
  <si>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</si>
  <si>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</si>
  <si>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</si>
  <si>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</si>
  <si>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</si>
  <si>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</si>
  <si>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</si>
  <si>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</si>
  <si>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</si>
  <si>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</si>
  <si>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</si>
  <si>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</si>
  <si>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</si>
  <si>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</si>
  <si>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</si>
  <si>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</si>
  <si>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</si>
  <si>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</si>
  <si>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</si>
  <si>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</si>
  <si>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</si>
  <si>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</si>
  <si>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</si>
  <si>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</si>
  <si>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</si>
  <si>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</si>
  <si>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</si>
  <si>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</si>
  <si>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</si>
  <si>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</si>
  <si>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</si>
  <si>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</si>
  <si>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</si>
  <si>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</si>
  <si>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</si>
  <si>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</si>
  <si>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</si>
  <si>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</si>
  <si>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</si>
  <si>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</si>
  <si>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</si>
  <si>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</si>
  <si>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</si>
  <si>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</si>
  <si>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</si>
  <si>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</si>
  <si>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</si>
  <si>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</si>
  <si>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</si>
  <si>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</si>
  <si>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</si>
  <si>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</si>
  <si>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</si>
  <si>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</si>
  <si>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</si>
  <si>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</si>
  <si>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</si>
  <si>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</si>
  <si>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</si>
  <si>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</si>
  <si>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</si>
  <si>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</si>
  <si>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</si>
  <si>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</si>
  <si>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</si>
  <si>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</si>
  <si>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</si>
  <si>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</si>
  <si>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</si>
  <si>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</si>
  <si>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 Порядку составления и утверждения плана финансово-хозяйственной деятельности государственных бюджетных и автономных учреждений, утвержденному приказом Министерства образования и науки Мурманской области от ________ № _________</t>
  </si>
  <si>
    <t>Приложение № 3</t>
  </si>
  <si>
    <t>от____________ № __________</t>
  </si>
  <si>
    <t>Наименование затрат</t>
  </si>
  <si>
    <t xml:space="preserve">количество </t>
  </si>
  <si>
    <t xml:space="preserve">расчет </t>
  </si>
  <si>
    <t>Затраты на оплату труда с начислениями на выплаты по оплате труда в том числе:</t>
  </si>
  <si>
    <t>…</t>
  </si>
  <si>
    <t>материальная помощь педработникам</t>
  </si>
  <si>
    <t>материальная помощь медработникам</t>
  </si>
  <si>
    <t>материальная помощь АУП</t>
  </si>
  <si>
    <t>Затраты на приобретение услуг связи в т.ч.</t>
  </si>
  <si>
    <t xml:space="preserve">предоставление абонентской линии </t>
  </si>
  <si>
    <t xml:space="preserve"> услуги телефонной связи (местной, внутризоновой, междугородней телефонной связи)</t>
  </si>
  <si>
    <t xml:space="preserve">услуги почтовой связи:               </t>
  </si>
  <si>
    <t>услуги связи по передаче данных</t>
  </si>
  <si>
    <t>выделенный доступ в сети интернет</t>
  </si>
  <si>
    <t xml:space="preserve">сотовая связь </t>
  </si>
  <si>
    <t>Затраты на приобретение транспортных услуг в т.ч.</t>
  </si>
  <si>
    <t>  доставка грузов</t>
  </si>
  <si>
    <t xml:space="preserve"> найм транспортных средств</t>
  </si>
  <si>
    <t>оплата проезда работников в служебных целях (проездные)</t>
  </si>
  <si>
    <t>оплата проезда работников в служебные командировки</t>
  </si>
  <si>
    <t>Затраты на приобретение коммунальных услуг в т.ч.</t>
  </si>
  <si>
    <t>Затраты на содержание недвижимого имущества в т.ч.</t>
  </si>
  <si>
    <t>техническое обслуживание и регламентно-профилактический ремонт   систем водоснабжения и водоотведения (кол-во установок)</t>
  </si>
  <si>
    <t xml:space="preserve"> техническое обслуживание вентиляции (кол-во установок)</t>
  </si>
  <si>
    <t xml:space="preserve">проведение текущего ремонта недвижимого имущества </t>
  </si>
  <si>
    <t xml:space="preserve">дератизация-дезинсекция помещений, зданий </t>
  </si>
  <si>
    <t>вывоз твердых бытовых отходов</t>
  </si>
  <si>
    <t>размещение, переработка твердых бытовых отходов крупногабаритного мусора, захоронение ТБО и содержание контейнерных площадок</t>
  </si>
  <si>
    <t>Затраты на содержание особо ценного движимого имущества в т.ч.</t>
  </si>
  <si>
    <t>техническое обслуживание и регламентно-профилактический ремонт систем контроля и управления доступом</t>
  </si>
  <si>
    <t xml:space="preserve">техническое обслуживание и регламентно-профилактический ремонт систем охранно-тревожной сигнализации </t>
  </si>
  <si>
    <t>техническое обслуживание и регламентно-профилактический ремонт систем автоматического диспетчерского управления</t>
  </si>
  <si>
    <t>Затраты на прочие общехозяйственные нужды в т.ч.</t>
  </si>
  <si>
    <t>Итого</t>
  </si>
  <si>
    <t>Гл.бухгалтер</t>
  </si>
  <si>
    <t>Исполнитель</t>
  </si>
  <si>
    <t>электроснабжение</t>
  </si>
  <si>
    <t>теплоснабжение</t>
  </si>
  <si>
    <t>водоснабжение</t>
  </si>
  <si>
    <t>водоотведение</t>
  </si>
  <si>
    <t>техническое обслуживание и регламентно-профилактический ремонт систем видеонаблюдения</t>
  </si>
  <si>
    <t>ед. изм.</t>
  </si>
  <si>
    <t xml:space="preserve">техническое обслуживание отопительной системы, в том числе на подготовку  к зимнему сезону (кол-во зданий)                          </t>
  </si>
  <si>
    <t xml:space="preserve">техническое обслуживание горячего и холодного водоснабжения,канализации (кол-во зданий)                          </t>
  </si>
  <si>
    <t xml:space="preserve">охрана недвижимого имущества, в том числе вневедомственная, обеспечение пожарной безопасности, мониторинг систем охранно-пожарной сигнализации (кол-во объектов) </t>
  </si>
  <si>
    <r>
      <t xml:space="preserve">Учебные расходы       </t>
    </r>
    <r>
      <rPr>
        <b/>
        <sz val="8"/>
        <color theme="1"/>
        <rFont val="Times New Roman"/>
        <family val="1"/>
        <charset val="204"/>
      </rPr>
      <t xml:space="preserve"> (в соответствии с Законом Мурманской области от 19.12.2005 № 706-01-ЗМО)</t>
    </r>
  </si>
  <si>
    <t>Расчеты (обоснования) к плану финансово-хозяйственной деятельности государственного (муниципального) учреждения*</t>
  </si>
  <si>
    <t>ОБ ОПЕРАЦИЯХ С ЦЕЛЕВЫМИ СУБСИДИЯМИ, ПРЕДОСТАВЛЕННЫМИ ГОСУДАРСТВЕННОМУ (МУНИЦИПАЛЬНОМУ) УЧРЕЖДЕНИЮ НА 20____г.*</t>
  </si>
  <si>
    <t xml:space="preserve"> Расчет объемов субсидии на выполнение государственного задания  на 20___ год</t>
  </si>
  <si>
    <t>Приложение № 4</t>
  </si>
  <si>
    <t>к Порядку составления и утверждения плана финансово-хозяйственной деятельности государственных бюджетных и автономных учреждений, утвержденному приказом Министерства образования и науки Мурманской области  от ________ № _________</t>
  </si>
  <si>
    <t>* Заполняется в соответствии с приказом Минфина России от 28.07.2010 № 81н "О требованиях к плану финансово-хозяйственной деятельности государственного (муниципального) учреждения" (в редакции приказа от  от 29.08.2016 № 142н)</t>
  </si>
  <si>
    <t>* Заполняется в соответствии с приказом Минфина России от 28.07.2010 № 81н "О требованиях к плану финансово-хозяйственной деятельности государственного (муниципального) учреждения" (в редакции приказа от 29.08.2015 № 142н)</t>
  </si>
  <si>
    <t>* Заполняется в соответствии с приказом Минфина России от 28.07.2010 № 81н "О требованиях к плану финансово-хозяйственной деятельности государственного (муниципального) учреждения"     (в редакции приказа от 29.08.2016 № 142н)</t>
  </si>
  <si>
    <t>* Заполняется в соответствии с приказом Минфина России от 28.07.2010 № 81н "О требованиях к плану финансово-хозяйственной деятельности государственного (муниципального) учреждения"               (в редакции приказа от 29.08.2016 № 142н)</t>
  </si>
  <si>
    <t>Директор ГАПОУ МО "КИК"</t>
  </si>
  <si>
    <t>Чалая Е.Е.</t>
  </si>
  <si>
    <t>17</t>
  </si>
  <si>
    <t>0503737</t>
  </si>
  <si>
    <t>05360720</t>
  </si>
  <si>
    <t>5102006924</t>
  </si>
  <si>
    <t>510201001</t>
  </si>
  <si>
    <t>47202501000</t>
  </si>
  <si>
    <t>804</t>
  </si>
  <si>
    <t>Государственное автономное профессиональное образовательное учреждение Мурманской области "Кандалакшский индустриальный колледж"</t>
  </si>
  <si>
    <t>Министерство образования и науки Мурманской области</t>
  </si>
  <si>
    <t>184041, Мурманская область, г. Кандалакша, ул. Спекова, д. 7</t>
  </si>
  <si>
    <t>184041, Мурманская область, г. Кандалакша, ул. Спекова, д. 7, 50</t>
  </si>
  <si>
    <t>4</t>
  </si>
  <si>
    <t>7</t>
  </si>
  <si>
    <t>Ц</t>
  </si>
  <si>
    <t>6</t>
  </si>
  <si>
    <t>Осуществление образовательной деятельности по образовательным программам среднего профессионального образования.</t>
  </si>
  <si>
    <t xml:space="preserve">1.2.1. Оказание государственных услуг по программам подготовки специалистов среднего звена и программам подготовки квалифицированных рабочих, служащих, по укрупненным группам профессий и специальностей: Техника и технология строительства, Информатика и вычислительная техника, Электроника, радиотехника и системы связи, Электро- и теплоэнергетика, Машиностроение, Технологии материалов, Сфера обслуживания, Техника и технологии наземного транспорта, Промышленная экология и биотехнологии, Управление в технических системах, Технологии легкой промышленности, Юриспруденция, Экономика и управление, Социология и социальная работа, Сервис и туризм, История и археология, Образование и педагогические науки. </t>
  </si>
  <si>
    <t>1.2.2. Осуществление предпринимательской и иной приносящей доход деятельности для достижения целей, ради которых создано: реализация образовательных программ среднего профессионального образования; реализация дополнительных профессиональных программ; реализация программ профессионального обучения; реализация дополнительных образовательных программ; преподавание специальных курсов и циклов дисциплин; занятия по углубленному изучению предметов; подготовительные курсы; организация и проведение обучающих семинаров и тренингов; консультационная деятельность по освоению современных образовательных технологий и методов; организация и проведение воспитательных и развивающих мероприятий; научно-исследовательская деятельность; оказание иных видов образовательных услуг; управление недвижимым имуществом, сдача в аренду недвижимого имущества в порядке, определяемом законодательством РФ; деятельность столовых и буфетов при учреждении; спортивная и физкультурно-оздоровительная деятельность; выполнение копировально-множительных работ; предоставление услуг проживания, пользования коммунальными и хозяйственными услугами в общежитии.</t>
  </si>
  <si>
    <t>1.2.3. Осуществление обучения лиц с ограниченными возможностями здоровья.</t>
  </si>
  <si>
    <t>1.2.4. Предоставление полного государственного обеспечения и дополнительных мер социальной поддержки обучающимся из числа детей-сирот и детей, оставшихся без попечения родителей, лицам из числа детей-сирот и детей, оставшихся без попечения родителей, а также обучающимся, потерявших в период обучения обоих или единственного родителя, до окончания обучения.</t>
  </si>
  <si>
    <t>08.01.10 Мастер жилищно-коммунального хозяйства</t>
  </si>
  <si>
    <t>19.01.17 Повар, кондитер</t>
  </si>
  <si>
    <t>23.01.09 Машинист локомотива</t>
  </si>
  <si>
    <t>23.01.11 Слесарь-электрик по ремонту электрооборудования подвижного состава (электровозов, электропоездов)</t>
  </si>
  <si>
    <t>09.02.01 Компьютерные системы и комплексы</t>
  </si>
  <si>
    <t>13.02.07 Элекроснабжение (по отраслям)</t>
  </si>
  <si>
    <t>19.02.10 Технология продукции общественного питания</t>
  </si>
  <si>
    <t>38.02.01 Экономика и бухгалтерский учет (по отраслям)</t>
  </si>
  <si>
    <t>38.02.04 Коммерция (по отраслям)</t>
  </si>
  <si>
    <t>40.02.01 Право и организация социального обеспечения</t>
  </si>
  <si>
    <t>44.02.01 Дошкольное образование (заочное)</t>
  </si>
  <si>
    <t>Адаптированная программа</t>
  </si>
  <si>
    <t>Профессиональное обучение:</t>
  </si>
  <si>
    <t>Помощник машиниста электровоза. Помощник машиниста тепловоза. Слесарь по ремонту подвижного состава.</t>
  </si>
  <si>
    <t xml:space="preserve">Слесарь-электрик  по ремонту электрооборудования </t>
  </si>
  <si>
    <t>Механизатор (докер-механизатор) комплексной бригады на погрузочно-разгрузочных работах</t>
  </si>
  <si>
    <t>Оператор ЭВМ</t>
  </si>
  <si>
    <t>Электрогазосварщик</t>
  </si>
  <si>
    <t>Кладовщик</t>
  </si>
  <si>
    <t>Монтер пути</t>
  </si>
  <si>
    <t>Парикмахер</t>
  </si>
  <si>
    <t>Повар</t>
  </si>
  <si>
    <t>Продавец продовольственных товаров</t>
  </si>
  <si>
    <t>Секретарь руководителя</t>
  </si>
  <si>
    <t>Делопроизводитель</t>
  </si>
  <si>
    <t>Деятельность столовых и буфета при учреждении</t>
  </si>
  <si>
    <t>Предоставление услуг проживания, пользования коммунальными и хозяйственными услугами в общежитии.</t>
  </si>
  <si>
    <t>Копировально-множительные работы</t>
  </si>
  <si>
    <t>Составитель поездов</t>
  </si>
  <si>
    <t xml:space="preserve"> 0704 0210100050 130</t>
  </si>
  <si>
    <t>23.01.11 Слесарь-электрик по ремонту электрооборудования подвижного состава (электрозов, электропоездов)</t>
  </si>
  <si>
    <t>13.02.07 Электроснабжение (по отраслям)</t>
  </si>
  <si>
    <t xml:space="preserve"> 0704 0000000000 130</t>
  </si>
  <si>
    <t>Предоставление услуг проживания, пользования коммунальными и хозяйственными услугами в общежитии</t>
  </si>
  <si>
    <t>Налог на прибыль</t>
  </si>
  <si>
    <t>-</t>
  </si>
  <si>
    <t>Выплата стипендии обучающимся по очной форме обучения в учреждениях среднего профессионального образования</t>
  </si>
  <si>
    <t xml:space="preserve"> 0704 0210113800 180</t>
  </si>
  <si>
    <t>Выплата стипндии Правительства Российской Федерации для лиц, обучающихся по очной форме обучения по основным профессиональным образовательным программам СПО по приоритетным направлениям модернизации и технологического развития экономики РФ</t>
  </si>
  <si>
    <t xml:space="preserve"> 0704 0210113893 180</t>
  </si>
  <si>
    <t>Отдых и оздоровление детей-сирот, детей, оставшихся без попечения родителей, обучающихся государственных профессиональных образовательных организаций</t>
  </si>
  <si>
    <t xml:space="preserve"> 0707 0210120110 180</t>
  </si>
  <si>
    <t>Создание ресурсных центров профессионального образования, многофункциональных центров прикладных квалификаций</t>
  </si>
  <si>
    <t xml:space="preserve"> 0709 0210300050 180</t>
  </si>
  <si>
    <t xml:space="preserve">Реализация движения "WorldSkills Россиия на территории Мурманской области" </t>
  </si>
  <si>
    <t>Обеспечение комплексной безопасности организаций образования: устранение предписаний надзорных органов (ГПН, РПН)</t>
  </si>
  <si>
    <t xml:space="preserve"> 0709 0230200050 180</t>
  </si>
  <si>
    <t>Обеспечние комплексной безопасности образования: создание безбарьерной среды для обучающихся с ограниченными возможностями здоровья в образовательных организациях СПО</t>
  </si>
  <si>
    <t xml:space="preserve"> 0709 0230200050 180 </t>
  </si>
  <si>
    <t>Предоставление бесплатного питания отдельным категориям обучающихся организаций профессионального образования</t>
  </si>
  <si>
    <t xml:space="preserve"> 0704 0230200050 180</t>
  </si>
  <si>
    <t>Оплата стоимости проезда и провоза багажа к месту использования отпуска (отдыха) и обратно</t>
  </si>
  <si>
    <t xml:space="preserve"> 0709 0240213060 180</t>
  </si>
  <si>
    <t>Содержание детей-сирот, детей, оставшихся без попечения родителей, лиц из их числа в государственных областных профессиональных организациях</t>
  </si>
  <si>
    <t xml:space="preserve"> 0704 0330200050 180</t>
  </si>
  <si>
    <t xml:space="preserve"> 0704 0000000000 180</t>
  </si>
  <si>
    <t>Заработная плата</t>
  </si>
  <si>
    <t>0704 0210100050 111</t>
  </si>
  <si>
    <t>0704 0000000000 111</t>
  </si>
  <si>
    <t>Иные выплаты персоналу</t>
  </si>
  <si>
    <t>0704 0210100050 112</t>
  </si>
  <si>
    <t>Иные выплаты персоналу (учебный норматив)</t>
  </si>
  <si>
    <t>0709 0240213060 112</t>
  </si>
  <si>
    <t>0704 0000000000 112</t>
  </si>
  <si>
    <t>0707 0210120110 112</t>
  </si>
  <si>
    <t>Начисления на выплаты по оплате труда</t>
  </si>
  <si>
    <t>0704 0210100050 119</t>
  </si>
  <si>
    <t>0704 0000000000 119</t>
  </si>
  <si>
    <t xml:space="preserve">      Пособия и компенсации гражданам</t>
  </si>
  <si>
    <t>0704 0210100050 321</t>
  </si>
  <si>
    <t>0704 0330200050 321</t>
  </si>
  <si>
    <t>0704 0230200050 321</t>
  </si>
  <si>
    <t>0707 0210120110 323</t>
  </si>
  <si>
    <t>0704 0000000000 321</t>
  </si>
  <si>
    <t>0704 0210100050 851</t>
  </si>
  <si>
    <t xml:space="preserve">     Прочие расходы (ГП)</t>
  </si>
  <si>
    <t>0704 0210100050 852</t>
  </si>
  <si>
    <t xml:space="preserve">     Прочие расходы (ПЕ, ШТ)</t>
  </si>
  <si>
    <t>0704 0000000000 853</t>
  </si>
  <si>
    <t xml:space="preserve"> 0000 0000000000 000</t>
  </si>
  <si>
    <t xml:space="preserve">     Прочие расходы (обучающиеся)</t>
  </si>
  <si>
    <t>0704 0210100050 113</t>
  </si>
  <si>
    <t>0704 0000000000 113</t>
  </si>
  <si>
    <t xml:space="preserve">     Прочие расходы (обучающ. - учебный норматив)</t>
  </si>
  <si>
    <t xml:space="preserve">     Прочие расходы (учебный норматив)</t>
  </si>
  <si>
    <t>0704 0210100050 244</t>
  </si>
  <si>
    <t xml:space="preserve">     Прочие расходы </t>
  </si>
  <si>
    <t xml:space="preserve">     Прочие расходы</t>
  </si>
  <si>
    <t>0704 0000000000 244</t>
  </si>
  <si>
    <t>0704 0210113800 340</t>
  </si>
  <si>
    <t xml:space="preserve"> 0704 0210113893 340</t>
  </si>
  <si>
    <t>0704 0000000000 340</t>
  </si>
  <si>
    <t>убрали крест</t>
  </si>
  <si>
    <t>0709 0230200050 243</t>
  </si>
  <si>
    <t>0709 0230200050 244</t>
  </si>
  <si>
    <t>Прочие работы, услуги (учебный норматив)</t>
  </si>
  <si>
    <t>Увеличение стоимости основных средств (учебный норматив)</t>
  </si>
  <si>
    <t>Увеличение стоимости материальных запасов (учебный норматив)</t>
  </si>
  <si>
    <t>0704 0230200050 323</t>
  </si>
  <si>
    <t>0704 0330200050 323</t>
  </si>
  <si>
    <t>000 0000 0000000000 000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</si>
  <si>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24.09.2015 №140н)</t>
  </si>
  <si>
    <t>0704 0000000000 851</t>
  </si>
  <si>
    <t xml:space="preserve">     Прочие расходы (налог на землю, имущество)</t>
  </si>
  <si>
    <t>Преподаватели</t>
  </si>
  <si>
    <t>Мастера ПО</t>
  </si>
  <si>
    <t>Ананьина Е.Е.</t>
  </si>
  <si>
    <t>службы учреждения (главный бухгалтер)</t>
  </si>
  <si>
    <t>тел. (81533) 20165</t>
  </si>
  <si>
    <t>Суточные</t>
  </si>
  <si>
    <t>Транспортные расходы</t>
  </si>
  <si>
    <t>Найм жилых помещений</t>
  </si>
  <si>
    <t>321</t>
  </si>
  <si>
    <t>Компенсация при выпуске</t>
  </si>
  <si>
    <t>Компенсация проезда на городском транспорте</t>
  </si>
  <si>
    <t>Компенсация на приобретение канцелярских принадлежностей</t>
  </si>
  <si>
    <t>Компенсация питания во время выходных, каникулярных дней</t>
  </si>
  <si>
    <t>Компенсация питания во время прохождения производственной практики</t>
  </si>
  <si>
    <t>Компенсация питания в связи с самостоятельным проживанием на основании личных заявлений</t>
  </si>
  <si>
    <t xml:space="preserve">Компенсация проезд к месту отдыха </t>
  </si>
  <si>
    <t>Компенсация питания во время прохождения производственной практики (ТЖС)</t>
  </si>
  <si>
    <t>5</t>
  </si>
  <si>
    <t>8</t>
  </si>
  <si>
    <t>9</t>
  </si>
  <si>
    <t>851</t>
  </si>
  <si>
    <t>Стипендия академическая</t>
  </si>
  <si>
    <t>Стипендия социальная</t>
  </si>
  <si>
    <t>Материальная поддержка</t>
  </si>
  <si>
    <t>340</t>
  </si>
  <si>
    <t>244</t>
  </si>
  <si>
    <t>Предоставление абонентской линии</t>
  </si>
  <si>
    <t>Услуги телефонной связи (местной, внутризоновой, междугородней)</t>
  </si>
  <si>
    <t>Услуги почтовой связи</t>
  </si>
  <si>
    <t>Выделенный доступ в сети интернет (контектная фильтрация)</t>
  </si>
  <si>
    <t>Выделенный доступ в сети интернет)</t>
  </si>
  <si>
    <t xml:space="preserve">Отопление </t>
  </si>
  <si>
    <t>Электроэнергия</t>
  </si>
  <si>
    <t>Водоснабжение</t>
  </si>
  <si>
    <t>Водопотребление</t>
  </si>
  <si>
    <t>Дератизация, дезинсекция помещений</t>
  </si>
  <si>
    <t>Вывоз ТБО</t>
  </si>
  <si>
    <t>Размещение, переработка ТБО</t>
  </si>
  <si>
    <t>Охрана недвижимого имущества, в том числе вневедомтсвенная</t>
  </si>
  <si>
    <t>Содержание прилегающей территории</t>
  </si>
  <si>
    <t>ОСАГО</t>
  </si>
  <si>
    <t>ТО - поверка пожарного оборудования (заправка огнетушителей)</t>
  </si>
  <si>
    <t>Услуги дезкамерной обработки</t>
  </si>
  <si>
    <t>Работы по заправке картриджей</t>
  </si>
  <si>
    <t>Поверка средств измерений</t>
  </si>
  <si>
    <t>Услуги электронной библиотеки</t>
  </si>
  <si>
    <t>Услуги медицинского осмотра</t>
  </si>
  <si>
    <t>Производственный контроль столовой, учебного учреждения</t>
  </si>
  <si>
    <t>ГСМ</t>
  </si>
  <si>
    <t>Моющие, чистящие материальные запасы</t>
  </si>
  <si>
    <t>Строительные, хозяйственные  материальные запасы</t>
  </si>
  <si>
    <t>Канцелярские товары</t>
  </si>
  <si>
    <t>113</t>
  </si>
  <si>
    <t>Компенсация стоимости медикомиссии обучающимся при выходе на производственную практику</t>
  </si>
  <si>
    <t>7. Расчеты (обоснования) расходов на приобретение товаров, работ, услуг в пользу граждан</t>
  </si>
  <si>
    <t>323</t>
  </si>
  <si>
    <t>Приобретение продуктов питания</t>
  </si>
  <si>
    <t>Приобретение продуктов питания (ТЖС)</t>
  </si>
  <si>
    <t>Приобретение обмундирования</t>
  </si>
  <si>
    <t>ед.изм.</t>
  </si>
  <si>
    <t>чел</t>
  </si>
  <si>
    <t>Иные выплаты, в т.ч.</t>
  </si>
  <si>
    <t>проезд учащихся на мероприятия</t>
  </si>
  <si>
    <t>питание обучающихся на мероприятиях</t>
  </si>
  <si>
    <t>найм жилых помещений для обучающихся на мероприятиях</t>
  </si>
  <si>
    <t>шт</t>
  </si>
  <si>
    <t>мин</t>
  </si>
  <si>
    <t>усл</t>
  </si>
  <si>
    <t>         электроснабжение</t>
  </si>
  <si>
    <t>       теплоснабжение</t>
  </si>
  <si>
    <t>           водоснабжение</t>
  </si>
  <si>
    <t>         водоотведение</t>
  </si>
  <si>
    <t xml:space="preserve">техническое обслуживание отопительной системы, в том числе на подготовку  к зимнему сезону (кол-во здания)                          </t>
  </si>
  <si>
    <t xml:space="preserve">техническое обслуживание горячего и холодного водоснабжения,канализации (кол-во здания)                          </t>
  </si>
  <si>
    <t>кв м</t>
  </si>
  <si>
    <t>куб м</t>
  </si>
  <si>
    <t xml:space="preserve">охрана недвижимого имущества, в том числе вневедомственная, обеспечение пожарной безопасности, мониторинг систем охранно-пожарной сигнализации(кол-во объектов) </t>
  </si>
  <si>
    <t>содержание прилегающей территории</t>
  </si>
  <si>
    <t>час</t>
  </si>
  <si>
    <t>огнезащитная обработка деревянных конструкций, помещений (кол-во зданий)</t>
  </si>
  <si>
    <t xml:space="preserve"> техническое обслуживание и регламентно-профилактический ремонт систем видеонаблюдения</t>
  </si>
  <si>
    <t>обязательное страхование гражданской отвественности</t>
  </si>
  <si>
    <t>Техническое обслуживание - поверка диэлектрических перчаток, ТО пожарного оборудования (заправка огнетушителей, испытание рукавово)</t>
  </si>
  <si>
    <t>Дезкамерная обработка</t>
  </si>
  <si>
    <t>кг</t>
  </si>
  <si>
    <t>Заправка картриджей</t>
  </si>
  <si>
    <t>Медицинские осмотры прочего персонала</t>
  </si>
  <si>
    <t>Проведение производственного контроля</t>
  </si>
  <si>
    <t>Гигиеническая аттестация работников</t>
  </si>
  <si>
    <t>ГСМ на общехозяйственные нужды</t>
  </si>
  <si>
    <t>л</t>
  </si>
  <si>
    <t>Затраты на суточные работникам, направляемых в командировку</t>
  </si>
  <si>
    <t>чел/дн</t>
  </si>
  <si>
    <t>Затраты на транспортные расходы работникам, направляемых в командировку</t>
  </si>
  <si>
    <t>Затраты на найм жилых помещений работникам, направляемых в командировку</t>
  </si>
  <si>
    <t>Приобретение призов, сувениров -спортинвентарь</t>
  </si>
  <si>
    <t>Приобретение основных средств</t>
  </si>
  <si>
    <t>шт.</t>
  </si>
  <si>
    <t>Приобретение канцелярских товаров</t>
  </si>
  <si>
    <t>Приобретение моющих, чистящих средст</t>
  </si>
  <si>
    <t>Приобретение строительных материалов</t>
  </si>
  <si>
    <t>Приобретение хозяйственных материалов</t>
  </si>
  <si>
    <t>Приобретение спец. одежды для МОП</t>
  </si>
  <si>
    <t>Учебные расходы (в соответствии с Законом Мурманской области от 19.12.2005 № 706-01-ЗМО)</t>
  </si>
  <si>
    <t>Медицинские осмотры педагогического персонала</t>
  </si>
  <si>
    <t>Приобретение учебного оборудования</t>
  </si>
  <si>
    <t>НАЛОГ НА ЗЕМЛЮ</t>
  </si>
  <si>
    <t>НАЛОГ НА ИМУЩЕСТВО</t>
  </si>
  <si>
    <t>директор</t>
  </si>
  <si>
    <t>заместитель директора по административно-хозяйственной работе</t>
  </si>
  <si>
    <t>заместитель директора по учебно-производственной работе</t>
  </si>
  <si>
    <t>главный бухгалтер</t>
  </si>
  <si>
    <t>экономист</t>
  </si>
  <si>
    <t>бухгалтер первой категории</t>
  </si>
  <si>
    <t>бухгалтер второй категории</t>
  </si>
  <si>
    <t xml:space="preserve">заведующий практикой </t>
  </si>
  <si>
    <t>мастер производственного обучения</t>
  </si>
  <si>
    <t>преподаватель</t>
  </si>
  <si>
    <t>тренер - преподаватель</t>
  </si>
  <si>
    <t>преподаватель - огранизатор ОБЖ</t>
  </si>
  <si>
    <t>руководитель физического воспитания</t>
  </si>
  <si>
    <t>начальник отдела по учебной работе</t>
  </si>
  <si>
    <t>секретарь учебной части</t>
  </si>
  <si>
    <t>методист</t>
  </si>
  <si>
    <t>диспетчер</t>
  </si>
  <si>
    <t xml:space="preserve">начальник отдела по социальной и воспитательной работе </t>
  </si>
  <si>
    <t>социальный педагог</t>
  </si>
  <si>
    <t>педагог - организатор</t>
  </si>
  <si>
    <t>педагог - психолог</t>
  </si>
  <si>
    <t>воспитатель</t>
  </si>
  <si>
    <t>педагог дополнительного образования</t>
  </si>
  <si>
    <t>библиотекарь</t>
  </si>
  <si>
    <t>дежурный по общежитию</t>
  </si>
  <si>
    <t>слесарь - электормонтер</t>
  </si>
  <si>
    <t>столяр - плотник</t>
  </si>
  <si>
    <t>слесарь - сантехник</t>
  </si>
  <si>
    <t>уборщик служебных помещений</t>
  </si>
  <si>
    <t xml:space="preserve">водитель </t>
  </si>
  <si>
    <t>рабочий по комплексному обслуживанию и ремонту зданий</t>
  </si>
  <si>
    <t>гардеробщик</t>
  </si>
  <si>
    <t>рабочий по стирке белья</t>
  </si>
  <si>
    <t xml:space="preserve">инженер по эксплуатации зданий </t>
  </si>
  <si>
    <t>кладовщик</t>
  </si>
  <si>
    <t>комендант</t>
  </si>
  <si>
    <t>заведующий столовой</t>
  </si>
  <si>
    <t>повар</t>
  </si>
  <si>
    <t>мойщица кухонной посуды</t>
  </si>
  <si>
    <t>уборщица столовой</t>
  </si>
  <si>
    <t>техник - программист</t>
  </si>
  <si>
    <t>специалист по охране труда</t>
  </si>
  <si>
    <t xml:space="preserve">секретарь руководителя </t>
  </si>
  <si>
    <t>специалист по кадрам</t>
  </si>
  <si>
    <t>10</t>
  </si>
  <si>
    <t>11</t>
  </si>
  <si>
    <t>12</t>
  </si>
  <si>
    <t>13</t>
  </si>
  <si>
    <t>14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</si>
  <si>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</si>
  <si>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</si>
  <si>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</si>
  <si>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</si>
  <si>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</si>
  <si>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</si>
  <si>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</si>
  <si>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</si>
  <si>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</si>
  <si>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</si>
  <si>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</si>
  <si>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</si>
  <si>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</si>
  <si>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</si>
  <si>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</si>
  <si>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</si>
  <si>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</si>
  <si>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</si>
  <si>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</si>
  <si>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</si>
  <si>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</si>
  <si>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</si>
  <si>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</si>
  <si>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</si>
  <si>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</si>
  <si>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</si>
  <si>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</si>
  <si>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</si>
  <si>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</si>
  <si>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</si>
  <si>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</si>
  <si>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</si>
  <si>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</si>
  <si>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</si>
  <si>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буфетчица</t>
  </si>
  <si>
    <t>111</t>
  </si>
  <si>
    <t>Приобретение проездных документов</t>
  </si>
  <si>
    <t>Приобретение путевок на летний оздоровительный отдых</t>
  </si>
  <si>
    <t>112</t>
  </si>
  <si>
    <t>1.2. Расчеты (обоснования) оплаты стоимости проезда и провоза багажа к месту использования отпуска (отдыха) и обратно</t>
  </si>
  <si>
    <t>Оплата стоимости проезда</t>
  </si>
  <si>
    <t>Средний размер выплаты на одного работника , руб.</t>
  </si>
  <si>
    <t>Количество 
выплат</t>
  </si>
  <si>
    <t>1.3. Расчеты (обоснования) по прочим выплатам сотрудникам</t>
  </si>
  <si>
    <t>Мед. комиссия при устройстве на работу</t>
  </si>
  <si>
    <t>Численность работников</t>
  </si>
  <si>
    <t>Размер 
выплаты 
в месяц, руб.</t>
  </si>
  <si>
    <t>Питание обучающихся на соревнования, мероприятиях</t>
  </si>
  <si>
    <t>Доставка грузов, заказ автобусов</t>
  </si>
  <si>
    <t>Ремонт холодильного оборудования</t>
  </si>
  <si>
    <t>Обслуживание ККМ</t>
  </si>
  <si>
    <t>Обслуживание бухгалтерских компьютерных программ</t>
  </si>
  <si>
    <t>СПС Консультант +</t>
  </si>
  <si>
    <t>Услуги предрейсовых осмотров водителей</t>
  </si>
  <si>
    <t>Услуги семинаров, обучение сотрудников</t>
  </si>
  <si>
    <t>Государственные платные услуги</t>
  </si>
  <si>
    <t>Приобретение бланков СО</t>
  </si>
  <si>
    <t>Взносы на участие в мероприятиях</t>
  </si>
  <si>
    <t>Услуги рекламы</t>
  </si>
  <si>
    <t>Продукты питания (буфет)</t>
  </si>
  <si>
    <t>852,853</t>
  </si>
  <si>
    <t>Проезд учащихся на мероприятия</t>
  </si>
  <si>
    <t>Питание обучающихся на мероприятиях</t>
  </si>
  <si>
    <t>Найм жилых помещений для обучающихся</t>
  </si>
  <si>
    <t>Приобретение программных продуктов</t>
  </si>
  <si>
    <t>Материальные запасы для ЛПЗ</t>
  </si>
  <si>
    <t>Льготный проезд</t>
  </si>
  <si>
    <t>ОФД Такском</t>
  </si>
  <si>
    <t>Картриджы</t>
  </si>
  <si>
    <t>Автозапчасти</t>
  </si>
  <si>
    <t>Материалы для мероприятий</t>
  </si>
  <si>
    <t>0704 0000000000 360</t>
  </si>
  <si>
    <t>Возмещение за страхование обучающихся в поездках</t>
  </si>
  <si>
    <t>Пени, штрафы, госпошлины</t>
  </si>
  <si>
    <t>СС "Госфинансы"</t>
  </si>
  <si>
    <t>Слесарь-сантехник</t>
  </si>
  <si>
    <t>Слесарь по ремонту подвижного состава</t>
  </si>
  <si>
    <t>Контролер сбербанка</t>
  </si>
  <si>
    <t>Кассир торгового зала</t>
  </si>
  <si>
    <t>08.01.26 Мастер по ремонту и обслуживанию инженерных систем ЖКХ</t>
  </si>
  <si>
    <t>38.01.02 Продавец, контролер-кассир</t>
  </si>
  <si>
    <t xml:space="preserve">Слесарь-электрик  по ремонту электрооборудования; подвижного состава </t>
  </si>
  <si>
    <t>Компенсация расходов на оплату стоимости проезда и провоза багажа при переезде лиц (работников) а также членов их семей, при заключении (расторжении) трудовых договоров (контрактов) с организациями, финансируемыми из областного бюджета</t>
  </si>
  <si>
    <t xml:space="preserve"> 0709 0240213070 180</t>
  </si>
  <si>
    <t>0709 0240213070 321</t>
  </si>
  <si>
    <t>Электрослесарь строительный</t>
  </si>
  <si>
    <t>Электромонтёр</t>
  </si>
  <si>
    <t>Приобретение предметов личной гигиены</t>
  </si>
  <si>
    <t>Оформление визы</t>
  </si>
  <si>
    <t>Проезд обучающихся</t>
  </si>
  <si>
    <t>ПП Windows</t>
  </si>
  <si>
    <t>Материалы для демонстрационного экзамена/WS</t>
  </si>
  <si>
    <t xml:space="preserve">Материалы д/WS Региональный чемпионат </t>
  </si>
  <si>
    <t>321,323</t>
  </si>
  <si>
    <t>340,360,244</t>
  </si>
  <si>
    <t>на 2018 год (и плановый период 2019  и 2020 годов)</t>
  </si>
  <si>
    <t>на "01"января 2018 г.</t>
  </si>
  <si>
    <t>за 2017г. 
отчетный финансовый год</t>
  </si>
  <si>
    <t>на 2018г. 
текущий финансовый год</t>
  </si>
  <si>
    <t>на 2019г. 
очередной финансовый год</t>
  </si>
  <si>
    <t>на 2020г. 
1-ый год планового периода</t>
  </si>
  <si>
    <t>Аренда автомобиля без экипажа</t>
  </si>
  <si>
    <t>Ремонтные работы</t>
  </si>
  <si>
    <t>Услуги предрейсовых осмотров</t>
  </si>
  <si>
    <t>Обслуживание ФИС ФРДО</t>
  </si>
  <si>
    <t>Учебный стенд "Автономная автоматизированная система отопления ACO-1</t>
  </si>
  <si>
    <t>Стенд для изучения приборов управления автотормозами ж/д подвижного состава</t>
  </si>
  <si>
    <t>Задвижки д/ тепловой сети</t>
  </si>
  <si>
    <t>Страхование обучающихся</t>
  </si>
  <si>
    <t>Стирка белья</t>
  </si>
  <si>
    <t xml:space="preserve">Поверка и испытание диэлектрических бот и перчаток, индикатора, пассатижей, </t>
  </si>
  <si>
    <t>Жалюзи в актовый зал</t>
  </si>
  <si>
    <t>МФУ</t>
  </si>
  <si>
    <t>Шкаф пекарский 3-х секционный ЭШ-3К</t>
  </si>
  <si>
    <t>Холодильный шкаф ШХс-1,4</t>
  </si>
  <si>
    <t>Оплата по договорам ГПХ (учебная деятельность) - вознаграждение</t>
  </si>
  <si>
    <t>Оплата по договорам ГПХ (учебная деятельность) -начисления</t>
  </si>
  <si>
    <t>Легализация ПО Microsoft, подписка Первая помощь</t>
  </si>
  <si>
    <t xml:space="preserve">Расчет объемов субсидии на выполнение государственного задания  на 2018 года </t>
  </si>
  <si>
    <t>усл.</t>
  </si>
  <si>
    <t>Гкал</t>
  </si>
  <si>
    <t>кВт</t>
  </si>
  <si>
    <t>тн</t>
  </si>
  <si>
    <t>Предрейсовые осмотры</t>
  </si>
  <si>
    <t xml:space="preserve">чел. </t>
  </si>
  <si>
    <t>Приобретение задвижек тепловой сети</t>
  </si>
  <si>
    <t>Возмещение стоимости медицинской комиссии при выходе обучающихся на произв. Практику</t>
  </si>
  <si>
    <t>Учебный стенд "Автономная автомотизированная система отопления PASKAL ACO-1"</t>
  </si>
  <si>
    <t>Затраты на аренду нефинансовых активов, в т.ч.</t>
  </si>
  <si>
    <t>43.02.15 Поварское и кондитерское дло</t>
  </si>
  <si>
    <t>15.01.05 Сварщик (ручной и частично механизированной сварки (наплавки)</t>
  </si>
  <si>
    <t>20.02.02 Металлургия цветных металлов</t>
  </si>
  <si>
    <t>43.02.15 Поварское и кондитерское дело</t>
  </si>
  <si>
    <t>1 полугодие 2018 г.</t>
  </si>
  <si>
    <t>Повышение качества образовательной деятельности в условиях реализации ФГОС</t>
  </si>
  <si>
    <t>Замена оконных блоков в комнатах общежития</t>
  </si>
  <si>
    <t>август</t>
  </si>
  <si>
    <t>Ремонт санитарных узлов в общежитии</t>
  </si>
  <si>
    <t xml:space="preserve">Ремонт мастерских </t>
  </si>
  <si>
    <t>март-июнь</t>
  </si>
  <si>
    <t>Профессиональная переподготовка (повышение квалификации) - 5 педагогических работника</t>
  </si>
  <si>
    <t>Повышение пожарной и технической безопасности</t>
  </si>
  <si>
    <t>с 01.04.2018</t>
  </si>
  <si>
    <t>Оптимизация штатного расписания (сокращение штата), в т.ч.:</t>
  </si>
  <si>
    <t>Кладовщик 0,5 ставки</t>
  </si>
  <si>
    <t>Гардеробщик 2 ставки</t>
  </si>
  <si>
    <t>Соотвествие ФГОС в целях создания полиона</t>
  </si>
  <si>
    <t>на 2018г. 
очередной финансовый год</t>
  </si>
  <si>
    <t>на 2019г. 
1-ый год планового периода</t>
  </si>
  <si>
    <t>на 2020г. 
2-ой год планового периода</t>
  </si>
  <si>
    <t>Суммы принудительного изъятия</t>
  </si>
  <si>
    <t xml:space="preserve"> 0704 0000000000 140</t>
  </si>
  <si>
    <t>Функционирование и поддержка пожарной сигнализации, передача сигнала</t>
  </si>
  <si>
    <t>Верстаки</t>
  </si>
  <si>
    <t>Мебель производственная д/мастерских</t>
  </si>
  <si>
    <t>Наборы инструментов</t>
  </si>
  <si>
    <t>Проекторы</t>
  </si>
  <si>
    <t>Приобретение стационарного металлодетектора</t>
  </si>
  <si>
    <t>Украшение помещений к мероприятиям</t>
  </si>
  <si>
    <t>Хостинг домен</t>
  </si>
  <si>
    <t>Утилизация ртутьсод. Отходов</t>
  </si>
  <si>
    <t>Автомобиль</t>
  </si>
  <si>
    <t>Инвентарь в общежитие</t>
  </si>
  <si>
    <t>Оборудование для WS</t>
  </si>
  <si>
    <t>Устройство автоматической подачи звонков</t>
  </si>
  <si>
    <t>Запчасти к компьютерам, прочей техники</t>
  </si>
  <si>
    <t>Фискальные накопители</t>
  </si>
  <si>
    <t>Материалы для ЛПЗ, тира</t>
  </si>
  <si>
    <t>Стипендия Правительства РФ 3 чел.</t>
  </si>
  <si>
    <t>Доходы от операций с активами</t>
  </si>
  <si>
    <t xml:space="preserve"> 0704 0000000000 410</t>
  </si>
  <si>
    <t>Налог на землю (с учетом переплаты до переоценки)</t>
  </si>
  <si>
    <t>Противопожарные мероприятия</t>
  </si>
  <si>
    <t>Библиотечный фонд</t>
  </si>
  <si>
    <t>Огнетушители</t>
  </si>
  <si>
    <t>Диагностика (инструментальное комплексное обследование) объектов основных средств</t>
  </si>
  <si>
    <t>Услуги оценщика</t>
  </si>
  <si>
    <t>Видеонаблюдение</t>
  </si>
  <si>
    <t>Прочие для хоз. нужд</t>
  </si>
  <si>
    <t>Мягкий инвентарь д/общежития</t>
  </si>
  <si>
    <t>Материалы д/конкурсов</t>
  </si>
  <si>
    <t>декабря</t>
  </si>
  <si>
    <t>29.12.2018</t>
  </si>
  <si>
    <t>на "29" декабря 2018 г.</t>
  </si>
  <si>
    <t>на "__29____" ____декабря___20___18___г.</t>
  </si>
  <si>
    <t>Маляр</t>
  </si>
  <si>
    <t>Маникюрша</t>
  </si>
  <si>
    <t>Электромонтер по ремонту и обслуживанию электрооборудования</t>
  </si>
  <si>
    <t>Компенсация на приобретение медицинских препаратов</t>
  </si>
  <si>
    <t>Компенсация обмундирования</t>
  </si>
  <si>
    <t>Налог на имущество (с учетом переплаты за прошлые периоды)</t>
  </si>
  <si>
    <t>Передача сигнала АПС</t>
  </si>
  <si>
    <t>Медкомиссия</t>
  </si>
  <si>
    <t>Обслуживание и ремонт автотранспорта</t>
  </si>
  <si>
    <t>Проверка ветканалов и воздухообмена</t>
  </si>
  <si>
    <t>Поверка счетчиков</t>
  </si>
  <si>
    <t>Монтаж системы оповещения</t>
  </si>
  <si>
    <t>Ремонт видеонаблюдения</t>
  </si>
  <si>
    <t>Услуги спецтехники</t>
  </si>
  <si>
    <t>Организация питания, найма проживания</t>
  </si>
  <si>
    <t>Тех. осмотр служебного автомобиля</t>
  </si>
  <si>
    <t>Программа выполнения производственного контроля</t>
  </si>
  <si>
    <t>Перемещение оборудования</t>
  </si>
  <si>
    <t>Электроинструмент</t>
  </si>
  <si>
    <t xml:space="preserve">Медикаменты </t>
  </si>
  <si>
    <t>Сувениры</t>
  </si>
  <si>
    <t>Денежная компенсация на билеты</t>
  </si>
  <si>
    <t>Стипендия</t>
  </si>
  <si>
    <t>функционирование и поддержка пожарной сигнализации</t>
  </si>
  <si>
    <t>ремонтные работы</t>
  </si>
  <si>
    <t>Медицинские осмотрыобучающихся при выходе на производственную практику</t>
  </si>
  <si>
    <t>возмещение стоимости медицинской комиссии при выходе обучающихся на произв. Практику</t>
  </si>
  <si>
    <t>Шкафы - мебель д/учебных целей</t>
  </si>
  <si>
    <t>Инструменты (наборы)</t>
  </si>
  <si>
    <t>наб.</t>
  </si>
  <si>
    <t>Учебные пособия</t>
  </si>
  <si>
    <t>Заработная плата с начислениями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</si>
</sst>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1" applyFont="1"/>
    <xf numFmtId="0" fontId="4" fillId="0" borderId="0" xfId="1" applyNumberFormat="1" applyFont="1" applyBorder="1" applyAlignment="1">
      <alignment horizontal="left"/>
    </xf>
    <xf numFmtId="0" fontId="5" fillId="0" borderId="0" xfId="1" applyFont="1"/>
    <xf numFmtId="0" fontId="6" fillId="0" borderId="0" xfId="1" applyFont="1"/>
    <xf numFmtId="0" fontId="5" fillId="0" borderId="0" xfId="1" applyFont="1" applyFill="1"/>
    <xf numFmtId="49" fontId="5" fillId="0" borderId="0" xfId="1" applyNumberFormat="1" applyFont="1" applyBorder="1" applyAlignment="1">
      <alignment horizontal="left"/>
    </xf>
    <xf numFmtId="0" fontId="8" fillId="0" borderId="0" xfId="1" applyFont="1"/>
    <xf numFmtId="0" fontId="9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 vertical="top"/>
    </xf>
    <xf numFmtId="0" fontId="8" fillId="0" borderId="0" xfId="0" applyFont="1"/>
    <xf numFmtId="49" fontId="5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10" fillId="0" borderId="0" xfId="1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/>
    </xf>
    <xf numFmtId="0" fontId="12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/>
    </xf>
    <xf numFmtId="0" fontId="13" fillId="0" borderId="0" xfId="1" applyNumberFormat="1" applyFont="1" applyFill="1" applyBorder="1" applyAlignment="1">
      <alignment horizontal="left"/>
    </xf>
    <xf numFmtId="0" fontId="13" fillId="0" borderId="0" xfId="1" applyNumberFormat="1" applyFont="1" applyBorder="1" applyAlignment="1">
      <alignment horizontal="right"/>
    </xf>
    <xf numFmtId="0" fontId="13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left" wrapText="1"/>
    </xf>
    <xf numFmtId="0" fontId="14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vertical="center"/>
    </xf>
    <xf numFmtId="0" fontId="12" fillId="0" borderId="0" xfId="1" applyNumberFormat="1" applyFont="1" applyBorder="1" applyAlignment="1">
      <alignment horizontal="right" vertical="center"/>
    </xf>
    <xf numFmtId="49" fontId="12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left"/>
    </xf>
    <xf numFmtId="0" fontId="6" fillId="0" borderId="14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 vertical="top"/>
    </xf>
    <xf numFmtId="0" fontId="6" fillId="0" borderId="12" xfId="1" applyNumberFormat="1" applyFont="1" applyBorder="1" applyAlignment="1">
      <alignment horizontal="left" vertical="top"/>
    </xf>
    <xf numFmtId="0" fontId="6" fillId="0" borderId="2" xfId="1" applyNumberFormat="1" applyFont="1" applyBorder="1" applyAlignment="1">
      <alignment horizontal="left" vertical="top"/>
    </xf>
    <xf numFmtId="0" fontId="6" fillId="0" borderId="13" xfId="1" applyNumberFormat="1" applyFont="1" applyBorder="1" applyAlignment="1">
      <alignment horizontal="left" vertical="top"/>
    </xf>
    <xf numFmtId="0" fontId="15" fillId="0" borderId="34" xfId="1" applyNumberFormat="1" applyFont="1" applyBorder="1" applyAlignment="1">
      <alignment horizontal="center"/>
    </xf>
    <xf numFmtId="0" fontId="15" fillId="0" borderId="33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5" fillId="0" borderId="31" xfId="1" applyNumberFormat="1" applyFont="1" applyBorder="1" applyAlignment="1">
      <alignment horizontal="center"/>
    </xf>
    <xf numFmtId="0" fontId="4" fillId="0" borderId="32" xfId="1" applyNumberFormat="1" applyFont="1" applyBorder="1" applyAlignment="1">
      <alignment horizontal="left"/>
    </xf>
    <xf numFmtId="0" fontId="6" fillId="0" borderId="31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 vertical="top"/>
    </xf>
    <xf numFmtId="0" fontId="12" fillId="0" borderId="30" xfId="1" applyNumberFormat="1" applyFont="1" applyBorder="1" applyAlignment="1">
      <alignment horizontal="left"/>
    </xf>
    <xf numFmtId="0" fontId="12" fillId="0" borderId="29" xfId="1" applyNumberFormat="1" applyFont="1" applyBorder="1" applyAlignment="1">
      <alignment horizontal="left"/>
    </xf>
    <xf numFmtId="0" fontId="12" fillId="0" borderId="28" xfId="1" applyNumberFormat="1" applyFont="1" applyBorder="1" applyAlignment="1">
      <alignment horizontal="left"/>
    </xf>
    <xf numFmtId="49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left"/>
    </xf>
    <xf numFmtId="0" fontId="6" fillId="0" borderId="2" xfId="1" applyNumberFormat="1" applyFont="1" applyBorder="1" applyAlignment="1">
      <alignment horizontal="left"/>
    </xf>
    <xf numFmtId="0" fontId="5" fillId="0" borderId="0" xfId="1" applyFont="1" applyFill="1" applyAlignment="1">
      <alignment horizontal="left" vertical="top" wrapText="1"/>
    </xf>
    <xf numFmtId="0" fontId="9" fillId="0" borderId="3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 wrapText="1" indent="2"/>
    </xf>
    <xf numFmtId="0" fontId="5" fillId="0" borderId="7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 wrapText="1" indent="3"/>
    </xf>
    <xf numFmtId="0" fontId="5" fillId="0" borderId="12" xfId="1" applyFont="1" applyFill="1" applyBorder="1" applyAlignment="1">
      <alignment horizontal="left" wrapText="1" indent="4"/>
    </xf>
    <xf numFmtId="0" fontId="5" fillId="0" borderId="12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5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justify"/>
    </xf>
    <xf numFmtId="0" fontId="5" fillId="2" borderId="0" xfId="1" applyFont="1" applyFill="1" applyAlignment="1">
      <alignment horizontal="left"/>
    </xf>
    <xf numFmtId="0" fontId="1" fillId="2" borderId="0" xfId="0" applyFont="1" applyFill="1"/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left"/>
    </xf>
    <xf numFmtId="0" fontId="16" fillId="0" borderId="0" xfId="1" applyNumberFormat="1" applyFont="1" applyBorder="1" applyAlignment="1">
      <alignment horizontal="left"/>
    </xf>
    <xf numFmtId="0" fontId="16" fillId="0" borderId="0" xfId="1" applyNumberFormat="1" applyFont="1" applyBorder="1" applyAlignment="1">
      <alignment horizontal="right"/>
    </xf>
    <xf numFmtId="0" fontId="8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left"/>
    </xf>
    <xf numFmtId="49" fontId="17" fillId="0" borderId="0" xfId="1" applyNumberFormat="1" applyFont="1" applyBorder="1" applyAlignment="1">
      <alignment horizontal="left"/>
    </xf>
    <xf numFmtId="49" fontId="17" fillId="0" borderId="16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left" vertical="center"/>
    </xf>
    <xf numFmtId="0" fontId="5" fillId="0" borderId="3" xfId="1" applyNumberFormat="1" applyFont="1" applyBorder="1" applyAlignment="1">
      <alignment horizontal="left" vertical="center" wrapText="1"/>
    </xf>
    <xf numFmtId="0" fontId="5" fillId="0" borderId="7" xfId="1" applyNumberFormat="1" applyFont="1" applyBorder="1" applyAlignment="1">
      <alignment horizontal="left" vertical="center" wrapText="1"/>
    </xf>
    <xf numFmtId="0" fontId="5" fillId="0" borderId="12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0" fillId="0" borderId="6" xfId="0" applyFont="1" applyBorder="1" applyAlignment="1">
      <alignment horizontal="center" wrapText="1"/>
    </xf>
    <xf numFmtId="0" fontId="19" fillId="0" borderId="1" xfId="0" applyFont="1" applyBorder="1"/>
    <xf numFmtId="49" fontId="1" fillId="0" borderId="1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" fontId="22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5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2" fillId="0" borderId="2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 indent="2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vertical="center" wrapText="1" indent="2"/>
    </xf>
    <xf numFmtId="0" fontId="1" fillId="0" borderId="4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vertical="center" wrapText="1" indent="3"/>
    </xf>
    <xf numFmtId="49" fontId="1" fillId="2" borderId="1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left" vertical="center" wrapText="1" indent="3"/>
    </xf>
    <xf numFmtId="0" fontId="1" fillId="0" borderId="5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right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right" vertical="center"/>
    </xf>
    <xf numFmtId="2" fontId="1" fillId="0" borderId="60" xfId="0" applyNumberFormat="1" applyFont="1" applyFill="1" applyBorder="1" applyAlignment="1">
      <alignment horizontal="right" vertical="center"/>
    </xf>
    <xf numFmtId="0" fontId="1" fillId="0" borderId="6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right" vertical="center"/>
    </xf>
    <xf numFmtId="0" fontId="2" fillId="0" borderId="6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49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" fontId="1" fillId="0" borderId="64" xfId="0" applyNumberFormat="1" applyFont="1" applyFill="1" applyBorder="1" applyAlignment="1">
      <alignment horizontal="right" vertical="center"/>
    </xf>
    <xf numFmtId="0" fontId="1" fillId="0" borderId="64" xfId="0" applyFont="1" applyFill="1" applyBorder="1" applyAlignment="1">
      <alignment horizontal="right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" fontId="1" fillId="0" borderId="0" xfId="0" applyNumberFormat="1" applyFont="1"/>
    <xf numFmtId="0" fontId="1" fillId="0" borderId="1" xfId="0" applyFont="1" applyBorder="1" applyAlignment="1">
      <alignment horizontal="right" vertical="center" wrapText="1"/>
    </xf>
    <xf numFmtId="0" fontId="5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7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7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 wrapText="1"/>
    </xf>
    <xf numFmtId="0" fontId="5" fillId="0" borderId="0" xfId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1" applyFont="1"/>
    <xf numFmtId="0" fontId="17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1" applyFont="1"/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7" fillId="2" borderId="56" xfId="0" applyFont="1" applyFill="1" applyBorder="1" applyAlignment="1">
      <alignment horizontal="left" wrapText="1"/>
    </xf>
    <xf numFmtId="0" fontId="10" fillId="2" borderId="56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 wrapText="1"/>
    </xf>
    <xf numFmtId="2" fontId="9" fillId="2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5" fillId="2" borderId="0" xfId="1" applyNumberFormat="1" applyFont="1" applyFill="1" applyBorder="1" applyAlignment="1">
      <alignment horizontal="left"/>
    </xf>
    <xf numFmtId="0" fontId="16" fillId="2" borderId="0" xfId="1" applyNumberFormat="1" applyFont="1" applyFill="1" applyBorder="1" applyAlignment="1">
      <alignment horizontal="left"/>
    </xf>
    <xf numFmtId="0" fontId="4" fillId="2" borderId="0" xfId="1" applyNumberFormat="1" applyFont="1" applyFill="1" applyBorder="1" applyAlignment="1">
      <alignment horizontal="left"/>
    </xf>
    <xf numFmtId="0" fontId="16" fillId="2" borderId="0" xfId="1" applyNumberFormat="1" applyFont="1" applyFill="1" applyBorder="1" applyAlignment="1">
      <alignment horizontal="right"/>
    </xf>
    <xf numFmtId="0" fontId="8" fillId="2" borderId="0" xfId="1" applyNumberFormat="1" applyFont="1" applyFill="1" applyBorder="1" applyAlignment="1">
      <alignment horizontal="left"/>
    </xf>
    <xf numFmtId="49" fontId="17" fillId="2" borderId="0" xfId="1" applyNumberFormat="1" applyFont="1" applyFill="1" applyBorder="1" applyAlignment="1">
      <alignment horizontal="left"/>
    </xf>
    <xf numFmtId="49" fontId="17" fillId="2" borderId="16" xfId="1" applyNumberFormat="1" applyFont="1" applyFill="1" applyBorder="1" applyAlignment="1">
      <alignment horizontal="left"/>
    </xf>
    <xf numFmtId="4" fontId="5" fillId="2" borderId="0" xfId="1" applyNumberFormat="1" applyFont="1" applyFill="1" applyBorder="1" applyAlignment="1">
      <alignment horizontal="center" vertical="top"/>
    </xf>
    <xf numFmtId="0" fontId="9" fillId="2" borderId="0" xfId="1" applyNumberFormat="1" applyFont="1" applyFill="1" applyBorder="1" applyAlignment="1">
      <alignment horizontal="center" vertical="top"/>
    </xf>
    <xf numFmtId="4" fontId="9" fillId="2" borderId="0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>
      <alignment horizontal="left" vertical="center"/>
    </xf>
    <xf numFmtId="2" fontId="1" fillId="2" borderId="6" xfId="0" applyNumberFormat="1" applyFont="1" applyFill="1" applyBorder="1" applyAlignment="1">
      <alignment horizontal="right" vertical="center"/>
    </xf>
    <xf numFmtId="2" fontId="1" fillId="2" borderId="64" xfId="0" applyNumberFormat="1" applyFont="1" applyFill="1" applyBorder="1" applyAlignment="1">
      <alignment horizontal="right" vertical="center"/>
    </xf>
    <xf numFmtId="0" fontId="1" fillId="0" borderId="69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center" vertical="center"/>
    </xf>
    <xf numFmtId="2" fontId="1" fillId="0" borderId="70" xfId="0" applyNumberFormat="1" applyFont="1" applyFill="1" applyBorder="1" applyAlignment="1">
      <alignment horizontal="right" vertical="center"/>
    </xf>
    <xf numFmtId="0" fontId="1" fillId="0" borderId="70" xfId="0" applyFont="1" applyFill="1" applyBorder="1" applyAlignment="1">
      <alignment horizontal="right" vertical="center"/>
    </xf>
    <xf numFmtId="0" fontId="1" fillId="0" borderId="71" xfId="0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17" fillId="2" borderId="0" xfId="1" applyNumberFormat="1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17" fillId="0" borderId="0" xfId="1" applyNumberFormat="1" applyFont="1" applyBorder="1" applyAlignment="1">
      <alignment horizontal="left"/>
    </xf>
    <xf numFmtId="0" fontId="5" fillId="2" borderId="0" xfId="1" applyNumberFormat="1" applyFont="1" applyFill="1" applyBorder="1" applyAlignment="1">
      <alignment horizontal="center" vertical="top"/>
    </xf>
    <xf numFmtId="0" fontId="10" fillId="2" borderId="4" xfId="0" applyFont="1" applyFill="1" applyBorder="1" applyAlignment="1">
      <alignment wrapText="1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5" fillId="2" borderId="1" xfId="0" applyNumberFormat="1" applyFont="1" applyFill="1" applyBorder="1"/>
    <xf numFmtId="2" fontId="10" fillId="2" borderId="1" xfId="0" applyNumberFormat="1" applyFont="1" applyFill="1" applyBorder="1"/>
    <xf numFmtId="2" fontId="1" fillId="0" borderId="0" xfId="0" applyNumberFormat="1" applyFont="1"/>
    <xf numFmtId="0" fontId="5" fillId="0" borderId="0" xfId="1" applyFont="1" applyFill="1" applyAlignment="1">
      <alignment horizontal="left"/>
    </xf>
    <xf numFmtId="0" fontId="6" fillId="0" borderId="0" xfId="1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top" wrapText="1"/>
    </xf>
    <xf numFmtId="49" fontId="5" fillId="0" borderId="2" xfId="1" applyNumberFormat="1" applyFont="1" applyFill="1" applyBorder="1" applyAlignment="1">
      <alignment horizontal="left"/>
    </xf>
    <xf numFmtId="0" fontId="5" fillId="0" borderId="0" xfId="1" applyFont="1" applyFill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5" fillId="0" borderId="0" xfId="1" applyFont="1" applyAlignment="1">
      <alignment horizontal="right"/>
    </xf>
    <xf numFmtId="49" fontId="5" fillId="0" borderId="2" xfId="1" applyNumberFormat="1" applyFont="1" applyFill="1" applyBorder="1" applyAlignment="1">
      <alignment horizontal="center"/>
    </xf>
    <xf numFmtId="0" fontId="5" fillId="0" borderId="0" xfId="1" applyFont="1"/>
    <xf numFmtId="0" fontId="5" fillId="0" borderId="0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3" xfId="1" applyNumberFormat="1" applyFont="1" applyFill="1" applyBorder="1" applyAlignment="1">
      <alignment horizontal="center" vertical="top"/>
    </xf>
    <xf numFmtId="49" fontId="5" fillId="0" borderId="5" xfId="1" applyNumberFormat="1" applyFont="1" applyFill="1" applyBorder="1" applyAlignment="1">
      <alignment horizontal="center" vertical="top"/>
    </xf>
    <xf numFmtId="49" fontId="5" fillId="0" borderId="4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left" vertical="top" wrapText="1"/>
    </xf>
    <xf numFmtId="0" fontId="7" fillId="0" borderId="0" xfId="0" applyFont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49" fontId="9" fillId="0" borderId="2" xfId="1" applyNumberFormat="1" applyFont="1" applyFill="1" applyBorder="1" applyAlignment="1">
      <alignment horizontal="left"/>
    </xf>
    <xf numFmtId="49" fontId="5" fillId="0" borderId="2" xfId="1" applyNumberFormat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 indent="3"/>
    </xf>
    <xf numFmtId="0" fontId="5" fillId="0" borderId="13" xfId="1" applyFont="1" applyFill="1" applyBorder="1" applyAlignment="1">
      <alignment horizontal="left" vertical="top" wrapText="1" indent="3"/>
    </xf>
    <xf numFmtId="0" fontId="5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center" vertical="top"/>
    </xf>
    <xf numFmtId="0" fontId="10" fillId="0" borderId="16" xfId="1" applyFont="1" applyFill="1" applyBorder="1" applyAlignment="1">
      <alignment horizontal="center" vertical="top"/>
    </xf>
    <xf numFmtId="0" fontId="10" fillId="0" borderId="15" xfId="1" applyFont="1" applyFill="1" applyBorder="1" applyAlignment="1">
      <alignment horizontal="center" vertical="top"/>
    </xf>
    <xf numFmtId="0" fontId="9" fillId="0" borderId="3" xfId="1" applyFont="1" applyFill="1" applyBorder="1" applyAlignment="1">
      <alignment horizontal="center" vertical="top"/>
    </xf>
    <xf numFmtId="0" fontId="9" fillId="0" borderId="5" xfId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13" xfId="1" applyFont="1" applyFill="1" applyBorder="1" applyAlignment="1">
      <alignment horizontal="left" vertical="top" wrapText="1" indent="2"/>
    </xf>
    <xf numFmtId="0" fontId="5" fillId="0" borderId="16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9" fillId="0" borderId="5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13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top"/>
    </xf>
    <xf numFmtId="0" fontId="9" fillId="0" borderId="16" xfId="1" applyFont="1" applyFill="1" applyBorder="1" applyAlignment="1">
      <alignment horizontal="center" vertical="top"/>
    </xf>
    <xf numFmtId="0" fontId="9" fillId="0" borderId="15" xfId="1" applyFont="1" applyFill="1" applyBorder="1" applyAlignment="1">
      <alignment horizontal="center" vertical="top"/>
    </xf>
    <xf numFmtId="2" fontId="5" fillId="0" borderId="3" xfId="1" applyNumberFormat="1" applyFont="1" applyFill="1" applyBorder="1" applyAlignment="1">
      <alignment horizontal="center" vertical="top"/>
    </xf>
    <xf numFmtId="2" fontId="5" fillId="0" borderId="5" xfId="1" applyNumberFormat="1" applyFont="1" applyFill="1" applyBorder="1" applyAlignment="1">
      <alignment horizontal="center" vertical="top"/>
    </xf>
    <xf numFmtId="2" fontId="5" fillId="0" borderId="4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vertical="top" wrapText="1"/>
    </xf>
    <xf numFmtId="2" fontId="9" fillId="0" borderId="3" xfId="1" applyNumberFormat="1" applyFont="1" applyFill="1" applyBorder="1" applyAlignment="1">
      <alignment horizontal="center" vertical="top"/>
    </xf>
    <xf numFmtId="2" fontId="9" fillId="0" borderId="5" xfId="1" applyNumberFormat="1" applyFont="1" applyFill="1" applyBorder="1" applyAlignment="1">
      <alignment horizontal="center" vertical="top"/>
    </xf>
    <xf numFmtId="2" fontId="9" fillId="0" borderId="4" xfId="1" applyNumberFormat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left" vertical="top" wrapText="1" indent="2"/>
    </xf>
    <xf numFmtId="0" fontId="5" fillId="0" borderId="4" xfId="1" applyFont="1" applyFill="1" applyBorder="1" applyAlignment="1">
      <alignment horizontal="left" vertical="top" wrapText="1" indent="2"/>
    </xf>
    <xf numFmtId="2" fontId="5" fillId="0" borderId="7" xfId="1" applyNumberFormat="1" applyFont="1" applyFill="1" applyBorder="1" applyAlignment="1">
      <alignment horizontal="center" vertical="top"/>
    </xf>
    <xf numFmtId="2" fontId="5" fillId="0" borderId="16" xfId="1" applyNumberFormat="1" applyFont="1" applyFill="1" applyBorder="1" applyAlignment="1">
      <alignment horizontal="center" vertical="top"/>
    </xf>
    <xf numFmtId="2" fontId="5" fillId="0" borderId="15" xfId="1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right" vertical="center"/>
    </xf>
    <xf numFmtId="49" fontId="5" fillId="2" borderId="5" xfId="1" applyNumberFormat="1" applyFont="1" applyFill="1" applyBorder="1" applyAlignment="1">
      <alignment horizontal="right" vertical="center"/>
    </xf>
    <xf numFmtId="49" fontId="5" fillId="2" borderId="4" xfId="1" applyNumberFormat="1" applyFont="1" applyFill="1" applyBorder="1" applyAlignment="1">
      <alignment horizontal="right" vertical="center"/>
    </xf>
    <xf numFmtId="0" fontId="5" fillId="2" borderId="16" xfId="1" applyNumberFormat="1" applyFont="1" applyFill="1" applyBorder="1" applyAlignment="1">
      <alignment horizontal="left" wrapText="1"/>
    </xf>
    <xf numFmtId="0" fontId="5" fillId="2" borderId="0" xfId="1" applyNumberFormat="1" applyFont="1" applyFill="1" applyBorder="1" applyAlignment="1">
      <alignment horizontal="left" wrapText="1"/>
    </xf>
    <xf numFmtId="0" fontId="5" fillId="2" borderId="1" xfId="1" applyNumberFormat="1" applyFont="1" applyFill="1" applyBorder="1" applyAlignment="1">
      <alignment horizontal="center" vertical="top"/>
    </xf>
    <xf numFmtId="4" fontId="5" fillId="2" borderId="1" xfId="1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distributed" wrapText="1"/>
    </xf>
    <xf numFmtId="0" fontId="4" fillId="2" borderId="0" xfId="1" applyNumberFormat="1" applyFont="1" applyFill="1" applyBorder="1" applyAlignment="1">
      <alignment horizontal="left" vertical="top" wrapText="1"/>
    </xf>
    <xf numFmtId="0" fontId="7" fillId="2" borderId="0" xfId="1" applyNumberFormat="1" applyFont="1" applyFill="1" applyBorder="1" applyAlignment="1">
      <alignment horizontal="center"/>
    </xf>
    <xf numFmtId="0" fontId="17" fillId="2" borderId="0" xfId="1" applyNumberFormat="1" applyFont="1" applyFill="1" applyBorder="1" applyAlignment="1">
      <alignment horizontal="center"/>
    </xf>
    <xf numFmtId="49" fontId="17" fillId="2" borderId="2" xfId="1" applyNumberFormat="1" applyFont="1" applyFill="1" applyBorder="1" applyAlignment="1">
      <alignment horizontal="center"/>
    </xf>
    <xf numFmtId="0" fontId="17" fillId="2" borderId="0" xfId="1" applyNumberFormat="1" applyFont="1" applyFill="1" applyBorder="1" applyAlignment="1">
      <alignment horizontal="left"/>
    </xf>
    <xf numFmtId="0" fontId="17" fillId="2" borderId="2" xfId="1" applyNumberFormat="1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16" xfId="1" applyNumberFormat="1" applyFont="1" applyFill="1" applyBorder="1" applyAlignment="1">
      <alignment horizontal="center" vertical="center" wrapText="1"/>
    </xf>
    <xf numFmtId="0" fontId="5" fillId="2" borderId="15" xfId="1" applyNumberFormat="1" applyFont="1" applyFill="1" applyBorder="1" applyAlignment="1">
      <alignment horizontal="center" vertical="center" wrapText="1"/>
    </xf>
    <xf numFmtId="0" fontId="5" fillId="2" borderId="17" xfId="1" applyNumberFormat="1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center" vertical="center" wrapText="1"/>
    </xf>
    <xf numFmtId="0" fontId="5" fillId="2" borderId="14" xfId="1" applyNumberFormat="1" applyFont="1" applyFill="1" applyBorder="1" applyAlignment="1">
      <alignment horizontal="center" vertical="center" wrapText="1"/>
    </xf>
    <xf numFmtId="0" fontId="5" fillId="2" borderId="1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13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distributed" wrapText="1"/>
    </xf>
    <xf numFmtId="0" fontId="5" fillId="2" borderId="5" xfId="1" applyNumberFormat="1" applyFont="1" applyFill="1" applyBorder="1" applyAlignment="1">
      <alignment horizontal="center" vertical="distributed" wrapText="1"/>
    </xf>
    <xf numFmtId="0" fontId="5" fillId="2" borderId="4" xfId="1" applyNumberFormat="1" applyFont="1" applyFill="1" applyBorder="1" applyAlignment="1">
      <alignment horizontal="center" vertical="distributed" wrapText="1"/>
    </xf>
    <xf numFmtId="166" fontId="5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distributed" wrapText="1"/>
    </xf>
    <xf numFmtId="0" fontId="5" fillId="0" borderId="1" xfId="1" applyNumberFormat="1" applyFont="1" applyFill="1" applyBorder="1" applyAlignment="1">
      <alignment horizontal="center" vertical="center"/>
    </xf>
    <xf numFmtId="49" fontId="5" fillId="0" borderId="3" xfId="1" applyNumberFormat="1" applyFont="1" applyBorder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center"/>
    </xf>
    <xf numFmtId="0" fontId="17" fillId="0" borderId="0" xfId="1" applyNumberFormat="1" applyFont="1" applyBorder="1" applyAlignment="1">
      <alignment horizontal="center"/>
    </xf>
    <xf numFmtId="49" fontId="17" fillId="0" borderId="2" xfId="1" applyNumberFormat="1" applyFont="1" applyBorder="1" applyAlignment="1">
      <alignment horizontal="center"/>
    </xf>
    <xf numFmtId="0" fontId="17" fillId="0" borderId="0" xfId="1" applyNumberFormat="1" applyFont="1" applyBorder="1" applyAlignment="1">
      <alignment horizontal="left"/>
    </xf>
    <xf numFmtId="0" fontId="17" fillId="0" borderId="2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16" xfId="1" applyNumberFormat="1" applyFont="1" applyFill="1" applyBorder="1" applyAlignment="1">
      <alignment horizontal="left" wrapText="1"/>
    </xf>
    <xf numFmtId="0" fontId="5" fillId="0" borderId="0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7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 wrapText="1"/>
    </xf>
    <xf numFmtId="0" fontId="5" fillId="0" borderId="5" xfId="1" applyNumberFormat="1" applyFont="1" applyBorder="1" applyAlignment="1">
      <alignment horizontal="left" vertical="center" wrapText="1"/>
    </xf>
    <xf numFmtId="0" fontId="5" fillId="0" borderId="4" xfId="1" applyNumberFormat="1" applyFont="1" applyBorder="1" applyAlignment="1">
      <alignment horizontal="left" vertical="center" wrapText="1"/>
    </xf>
    <xf numFmtId="1" fontId="5" fillId="0" borderId="3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top"/>
    </xf>
    <xf numFmtId="0" fontId="5" fillId="0" borderId="5" xfId="1" applyNumberFormat="1" applyFont="1" applyBorder="1" applyAlignment="1">
      <alignment horizontal="center" vertical="top"/>
    </xf>
    <xf numFmtId="0" fontId="5" fillId="0" borderId="4" xfId="1" applyNumberFormat="1" applyFont="1" applyBorder="1" applyAlignment="1">
      <alignment horizontal="center" vertical="top"/>
    </xf>
    <xf numFmtId="0" fontId="5" fillId="0" borderId="3" xfId="1" applyNumberFormat="1" applyFont="1" applyBorder="1" applyAlignment="1">
      <alignment horizontal="left" vertical="top" wrapText="1"/>
    </xf>
    <xf numFmtId="0" fontId="5" fillId="0" borderId="5" xfId="1" applyNumberFormat="1" applyFont="1" applyBorder="1" applyAlignment="1">
      <alignment horizontal="left" vertical="top" wrapText="1"/>
    </xf>
    <xf numFmtId="0" fontId="5" fillId="0" borderId="4" xfId="1" applyNumberFormat="1" applyFont="1" applyBorder="1" applyAlignment="1">
      <alignment horizontal="left" vertical="top" wrapText="1"/>
    </xf>
    <xf numFmtId="0" fontId="5" fillId="0" borderId="3" xfId="1" applyNumberFormat="1" applyFont="1" applyBorder="1" applyAlignment="1">
      <alignment horizontal="left" vertical="top"/>
    </xf>
    <xf numFmtId="0" fontId="5" fillId="0" borderId="5" xfId="1" applyNumberFormat="1" applyFont="1" applyBorder="1" applyAlignment="1">
      <alignment horizontal="left" vertical="top"/>
    </xf>
    <xf numFmtId="0" fontId="5" fillId="0" borderId="4" xfId="1" applyNumberFormat="1" applyFont="1" applyBorder="1" applyAlignment="1">
      <alignment horizontal="left" vertical="top"/>
    </xf>
    <xf numFmtId="0" fontId="5" fillId="2" borderId="3" xfId="1" applyNumberFormat="1" applyFont="1" applyFill="1" applyBorder="1" applyAlignment="1">
      <alignment horizontal="center" vertical="top"/>
    </xf>
    <xf numFmtId="0" fontId="5" fillId="2" borderId="5" xfId="1" applyNumberFormat="1" applyFont="1" applyFill="1" applyBorder="1" applyAlignment="1">
      <alignment horizontal="center" vertical="top"/>
    </xf>
    <xf numFmtId="0" fontId="5" fillId="2" borderId="4" xfId="1" applyNumberFormat="1" applyFont="1" applyFill="1" applyBorder="1" applyAlignment="1">
      <alignment horizontal="center" vertical="top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1" fontId="5" fillId="0" borderId="3" xfId="1" applyNumberFormat="1" applyFont="1" applyBorder="1" applyAlignment="1">
      <alignment horizontal="center" vertical="top"/>
    </xf>
    <xf numFmtId="1" fontId="5" fillId="0" borderId="5" xfId="1" applyNumberFormat="1" applyFont="1" applyBorder="1" applyAlignment="1">
      <alignment horizontal="center" vertical="top"/>
    </xf>
    <xf numFmtId="1" fontId="5" fillId="0" borderId="4" xfId="1" applyNumberFormat="1" applyFont="1" applyBorder="1" applyAlignment="1">
      <alignment horizontal="center" vertical="top"/>
    </xf>
    <xf numFmtId="0" fontId="5" fillId="0" borderId="1" xfId="1" applyNumberFormat="1" applyFont="1" applyBorder="1" applyAlignment="1">
      <alignment horizontal="left" vertical="center" wrapText="1"/>
    </xf>
    <xf numFmtId="0" fontId="17" fillId="0" borderId="0" xfId="1" applyNumberFormat="1" applyFont="1" applyBorder="1" applyAlignment="1">
      <alignment horizontal="center" wrapText="1"/>
    </xf>
    <xf numFmtId="49" fontId="17" fillId="0" borderId="2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top"/>
    </xf>
    <xf numFmtId="2" fontId="5" fillId="0" borderId="5" xfId="1" applyNumberFormat="1" applyFont="1" applyBorder="1" applyAlignment="1">
      <alignment horizontal="center" vertical="top"/>
    </xf>
    <xf numFmtId="2" fontId="5" fillId="0" borderId="4" xfId="1" applyNumberFormat="1" applyFont="1" applyBorder="1" applyAlignment="1">
      <alignment horizontal="center" vertical="top"/>
    </xf>
    <xf numFmtId="0" fontId="5" fillId="0" borderId="3" xfId="1" applyNumberFormat="1" applyFont="1" applyBorder="1" applyAlignment="1">
      <alignment horizontal="right" vertical="center"/>
    </xf>
    <xf numFmtId="0" fontId="5" fillId="0" borderId="5" xfId="1" applyNumberFormat="1" applyFont="1" applyBorder="1" applyAlignment="1">
      <alignment horizontal="right" vertical="center"/>
    </xf>
    <xf numFmtId="0" fontId="5" fillId="0" borderId="4" xfId="1" applyNumberFormat="1" applyFont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top"/>
    </xf>
    <xf numFmtId="0" fontId="5" fillId="0" borderId="13" xfId="1" applyNumberFormat="1" applyFont="1" applyBorder="1" applyAlignment="1">
      <alignment horizontal="center" vertical="top"/>
    </xf>
    <xf numFmtId="0" fontId="5" fillId="0" borderId="12" xfId="1" applyNumberFormat="1" applyFont="1" applyBorder="1" applyAlignment="1">
      <alignment horizontal="left" vertical="top"/>
    </xf>
    <xf numFmtId="0" fontId="5" fillId="0" borderId="2" xfId="1" applyNumberFormat="1" applyFont="1" applyBorder="1" applyAlignment="1">
      <alignment horizontal="left" vertical="top"/>
    </xf>
    <xf numFmtId="0" fontId="5" fillId="0" borderId="13" xfId="1" applyNumberFormat="1" applyFont="1" applyBorder="1" applyAlignment="1">
      <alignment horizontal="left" vertical="top"/>
    </xf>
    <xf numFmtId="0" fontId="5" fillId="2" borderId="1" xfId="1" applyNumberFormat="1" applyFont="1" applyFill="1" applyBorder="1" applyAlignment="1">
      <alignment horizontal="left" vertical="center" wrapText="1"/>
    </xf>
    <xf numFmtId="49" fontId="5" fillId="0" borderId="3" xfId="1" applyNumberFormat="1" applyFont="1" applyBorder="1" applyAlignment="1">
      <alignment horizontal="left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4" xfId="1" applyNumberFormat="1" applyFont="1" applyBorder="1" applyAlignment="1">
      <alignment horizontal="left" vertical="center"/>
    </xf>
    <xf numFmtId="49" fontId="17" fillId="0" borderId="2" xfId="1" applyNumberFormat="1" applyFont="1" applyBorder="1" applyAlignment="1">
      <alignment horizontal="left"/>
    </xf>
    <xf numFmtId="0" fontId="17" fillId="0" borderId="2" xfId="1" applyNumberFormat="1" applyFont="1" applyBorder="1" applyAlignment="1">
      <alignment horizontal="left"/>
    </xf>
    <xf numFmtId="0" fontId="18" fillId="0" borderId="0" xfId="1" applyNumberFormat="1" applyFont="1" applyBorder="1" applyAlignment="1">
      <alignment horizontal="justify" wrapText="1"/>
    </xf>
    <xf numFmtId="0" fontId="4" fillId="0" borderId="0" xfId="1" applyNumberFormat="1" applyFont="1" applyBorder="1" applyAlignment="1">
      <alignment horizontal="justify" wrapText="1"/>
    </xf>
    <xf numFmtId="0" fontId="5" fillId="0" borderId="5" xfId="1" applyNumberFormat="1" applyFont="1" applyBorder="1" applyAlignment="1">
      <alignment horizontal="left" vertical="center" wrapText="1" indent="2"/>
    </xf>
    <xf numFmtId="0" fontId="5" fillId="0" borderId="4" xfId="1" applyNumberFormat="1" applyFont="1" applyBorder="1" applyAlignment="1">
      <alignment horizontal="left" vertical="center" wrapText="1" indent="2"/>
    </xf>
    <xf numFmtId="49" fontId="5" fillId="0" borderId="7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left" vertical="center" wrapText="1" indent="2"/>
    </xf>
    <xf numFmtId="0" fontId="5" fillId="0" borderId="15" xfId="1" applyNumberFormat="1" applyFont="1" applyBorder="1" applyAlignment="1">
      <alignment horizontal="left" vertical="center" wrapText="1" indent="2"/>
    </xf>
    <xf numFmtId="0" fontId="5" fillId="0" borderId="7" xfId="1" applyNumberFormat="1" applyFont="1" applyBorder="1" applyAlignment="1">
      <alignment horizontal="center"/>
    </xf>
    <xf numFmtId="0" fontId="5" fillId="0" borderId="16" xfId="1" applyNumberFormat="1" applyFont="1" applyBorder="1" applyAlignment="1">
      <alignment horizontal="center"/>
    </xf>
    <xf numFmtId="0" fontId="5" fillId="0" borderId="15" xfId="1" applyNumberFormat="1" applyFont="1" applyBorder="1" applyAlignment="1">
      <alignment horizontal="center"/>
    </xf>
    <xf numFmtId="0" fontId="5" fillId="0" borderId="12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5" fillId="0" borderId="13" xfId="1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left" vertical="center" wrapText="1"/>
    </xf>
    <xf numFmtId="0" fontId="5" fillId="0" borderId="13" xfId="1" applyNumberFormat="1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0" borderId="50" xfId="1" applyNumberFormat="1" applyFont="1" applyBorder="1" applyAlignment="1">
      <alignment horizontal="center" vertical="top"/>
    </xf>
    <xf numFmtId="0" fontId="5" fillId="0" borderId="37" xfId="1" applyNumberFormat="1" applyFont="1" applyBorder="1" applyAlignment="1">
      <alignment horizontal="center" vertical="top"/>
    </xf>
    <xf numFmtId="0" fontId="5" fillId="0" borderId="44" xfId="1" applyNumberFormat="1" applyFont="1" applyBorder="1" applyAlignment="1">
      <alignment horizontal="center" vertical="top"/>
    </xf>
    <xf numFmtId="0" fontId="5" fillId="0" borderId="50" xfId="1" applyNumberFormat="1" applyFont="1" applyBorder="1" applyAlignment="1">
      <alignment horizontal="left" vertical="top" wrapText="1"/>
    </xf>
    <xf numFmtId="0" fontId="5" fillId="0" borderId="37" xfId="1" applyNumberFormat="1" applyFont="1" applyBorder="1" applyAlignment="1">
      <alignment horizontal="left" vertical="top" wrapText="1"/>
    </xf>
    <xf numFmtId="0" fontId="5" fillId="0" borderId="44" xfId="1" applyNumberFormat="1" applyFont="1" applyBorder="1" applyAlignment="1">
      <alignment horizontal="left" vertical="top" wrapText="1"/>
    </xf>
    <xf numFmtId="0" fontId="5" fillId="0" borderId="3" xfId="1" applyNumberFormat="1" applyFont="1" applyBorder="1" applyAlignment="1">
      <alignment vertical="top" wrapText="1"/>
    </xf>
    <xf numFmtId="0" fontId="5" fillId="0" borderId="5" xfId="1" applyNumberFormat="1" applyFont="1" applyBorder="1" applyAlignment="1">
      <alignment vertical="top" wrapText="1"/>
    </xf>
    <xf numFmtId="0" fontId="5" fillId="0" borderId="4" xfId="1" applyNumberFormat="1" applyFont="1" applyBorder="1" applyAlignment="1">
      <alignment vertical="top" wrapText="1"/>
    </xf>
    <xf numFmtId="0" fontId="5" fillId="2" borderId="17" xfId="1" applyNumberFormat="1" applyFont="1" applyFill="1" applyBorder="1" applyAlignment="1">
      <alignment horizontal="center" vertical="top"/>
    </xf>
    <xf numFmtId="0" fontId="5" fillId="2" borderId="0" xfId="1" applyNumberFormat="1" applyFont="1" applyFill="1" applyBorder="1" applyAlignment="1">
      <alignment horizontal="center" vertical="top"/>
    </xf>
    <xf numFmtId="0" fontId="5" fillId="0" borderId="67" xfId="1" applyNumberFormat="1" applyFont="1" applyBorder="1" applyAlignment="1">
      <alignment horizontal="left" vertical="top" wrapText="1"/>
    </xf>
    <xf numFmtId="0" fontId="5" fillId="0" borderId="40" xfId="1" applyNumberFormat="1" applyFont="1" applyBorder="1" applyAlignment="1">
      <alignment horizontal="left" vertical="top" wrapText="1"/>
    </xf>
    <xf numFmtId="0" fontId="5" fillId="0" borderId="68" xfId="1" applyNumberFormat="1" applyFont="1" applyBorder="1" applyAlignment="1">
      <alignment horizontal="left" vertical="top" wrapText="1"/>
    </xf>
    <xf numFmtId="0" fontId="5" fillId="0" borderId="67" xfId="1" applyNumberFormat="1" applyFont="1" applyBorder="1" applyAlignment="1">
      <alignment horizontal="center" vertical="top"/>
    </xf>
    <xf numFmtId="0" fontId="5" fillId="0" borderId="40" xfId="1" applyNumberFormat="1" applyFont="1" applyBorder="1" applyAlignment="1">
      <alignment horizontal="center" vertical="top"/>
    </xf>
    <xf numFmtId="0" fontId="5" fillId="0" borderId="68" xfId="1" applyNumberFormat="1" applyFont="1" applyBorder="1" applyAlignment="1">
      <alignment horizontal="center" vertical="top"/>
    </xf>
    <xf numFmtId="0" fontId="5" fillId="0" borderId="12" xfId="1" applyNumberFormat="1" applyFont="1" applyBorder="1" applyAlignment="1">
      <alignment horizontal="left" vertical="top" wrapText="1"/>
    </xf>
    <xf numFmtId="0" fontId="5" fillId="0" borderId="2" xfId="1" applyNumberFormat="1" applyFont="1" applyBorder="1" applyAlignment="1">
      <alignment horizontal="left" vertical="top" wrapText="1"/>
    </xf>
    <xf numFmtId="0" fontId="5" fillId="0" borderId="13" xfId="1" applyNumberFormat="1" applyFont="1" applyBorder="1" applyAlignment="1">
      <alignment horizontal="left" vertical="top" wrapText="1"/>
    </xf>
    <xf numFmtId="0" fontId="5" fillId="0" borderId="3" xfId="1" applyNumberFormat="1" applyFont="1" applyBorder="1" applyAlignment="1">
      <alignment vertical="top"/>
    </xf>
    <xf numFmtId="0" fontId="5" fillId="0" borderId="5" xfId="1" applyNumberFormat="1" applyFont="1" applyBorder="1" applyAlignment="1">
      <alignment vertical="top"/>
    </xf>
    <xf numFmtId="0" fontId="5" fillId="0" borderId="4" xfId="1" applyNumberFormat="1" applyFont="1" applyBorder="1" applyAlignment="1">
      <alignment vertical="top"/>
    </xf>
    <xf numFmtId="0" fontId="5" fillId="0" borderId="3" xfId="1" applyNumberFormat="1" applyFont="1" applyBorder="1" applyAlignment="1">
      <alignment vertical="center" wrapText="1"/>
    </xf>
    <xf numFmtId="0" fontId="5" fillId="0" borderId="5" xfId="1" applyNumberFormat="1" applyFont="1" applyBorder="1" applyAlignment="1">
      <alignment vertical="center" wrapText="1"/>
    </xf>
    <xf numFmtId="0" fontId="5" fillId="0" borderId="4" xfId="1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4" fillId="0" borderId="0" xfId="1" applyNumberFormat="1" applyFont="1" applyBorder="1" applyAlignment="1">
      <alignment horizontal="center"/>
    </xf>
    <xf numFmtId="0" fontId="6" fillId="0" borderId="2" xfId="1" applyNumberFormat="1" applyFont="1" applyFill="1" applyBorder="1" applyAlignment="1">
      <alignment horizontal="left"/>
    </xf>
    <xf numFmtId="0" fontId="12" fillId="0" borderId="16" xfId="1" applyNumberFormat="1" applyFont="1" applyBorder="1" applyAlignment="1">
      <alignment horizontal="center" vertical="top"/>
    </xf>
    <xf numFmtId="0" fontId="12" fillId="0" borderId="0" xfId="1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top"/>
    </xf>
    <xf numFmtId="0" fontId="6" fillId="0" borderId="50" xfId="1" applyNumberFormat="1" applyFont="1" applyBorder="1" applyAlignment="1">
      <alignment horizontal="center" vertical="top"/>
    </xf>
    <xf numFmtId="49" fontId="6" fillId="0" borderId="2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left"/>
    </xf>
    <xf numFmtId="2" fontId="6" fillId="0" borderId="43" xfId="1" applyNumberFormat="1" applyFont="1" applyFill="1" applyBorder="1" applyAlignment="1">
      <alignment horizontal="center" vertical="center"/>
    </xf>
    <xf numFmtId="2" fontId="6" fillId="0" borderId="4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/>
    </xf>
    <xf numFmtId="49" fontId="6" fillId="0" borderId="19" xfId="1" applyNumberFormat="1" applyFont="1" applyBorder="1" applyAlignment="1">
      <alignment horizontal="center" vertical="center"/>
    </xf>
    <xf numFmtId="2" fontId="6" fillId="0" borderId="19" xfId="1" applyNumberFormat="1" applyFont="1" applyFill="1" applyBorder="1" applyAlignment="1">
      <alignment horizontal="center" vertical="center"/>
    </xf>
    <xf numFmtId="2" fontId="6" fillId="0" borderId="38" xfId="1" applyNumberFormat="1" applyFont="1" applyFill="1" applyBorder="1" applyAlignment="1">
      <alignment horizontal="center" vertical="center"/>
    </xf>
    <xf numFmtId="2" fontId="6" fillId="0" borderId="37" xfId="1" applyNumberFormat="1" applyFont="1" applyFill="1" applyBorder="1" applyAlignment="1">
      <alignment horizontal="center" vertical="center"/>
    </xf>
    <xf numFmtId="2" fontId="6" fillId="0" borderId="44" xfId="1" applyNumberFormat="1" applyFont="1" applyFill="1" applyBorder="1" applyAlignment="1">
      <alignment horizontal="center" vertical="center"/>
    </xf>
    <xf numFmtId="49" fontId="6" fillId="0" borderId="27" xfId="1" applyNumberFormat="1" applyFont="1" applyFill="1" applyBorder="1" applyAlignment="1">
      <alignment horizontal="center"/>
    </xf>
    <xf numFmtId="49" fontId="6" fillId="0" borderId="50" xfId="1" applyNumberFormat="1" applyFont="1" applyBorder="1" applyAlignment="1">
      <alignment horizontal="center" vertical="center"/>
    </xf>
    <xf numFmtId="49" fontId="6" fillId="0" borderId="37" xfId="1" applyNumberFormat="1" applyFont="1" applyBorder="1" applyAlignment="1">
      <alignment horizontal="center" vertical="center"/>
    </xf>
    <xf numFmtId="49" fontId="6" fillId="0" borderId="44" xfId="1" applyNumberFormat="1" applyFont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left"/>
    </xf>
    <xf numFmtId="49" fontId="6" fillId="0" borderId="2" xfId="1" applyNumberFormat="1" applyFont="1" applyFill="1" applyBorder="1" applyAlignment="1">
      <alignment horizontal="left"/>
    </xf>
    <xf numFmtId="0" fontId="6" fillId="0" borderId="0" xfId="1" applyNumberFormat="1" applyFont="1" applyBorder="1" applyAlignment="1">
      <alignment horizontal="right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45" xfId="1" applyNumberFormat="1" applyFont="1" applyFill="1" applyBorder="1" applyAlignment="1">
      <alignment horizontal="center" vertical="center"/>
    </xf>
    <xf numFmtId="49" fontId="6" fillId="0" borderId="55" xfId="1" applyNumberFormat="1" applyFont="1" applyFill="1" applyBorder="1" applyAlignment="1">
      <alignment horizontal="center"/>
    </xf>
    <xf numFmtId="49" fontId="6" fillId="0" borderId="16" xfId="1" applyNumberFormat="1" applyFont="1" applyFill="1" applyBorder="1" applyAlignment="1">
      <alignment horizontal="center"/>
    </xf>
    <xf numFmtId="49" fontId="6" fillId="0" borderId="54" xfId="1" applyNumberFormat="1" applyFont="1" applyFill="1" applyBorder="1" applyAlignment="1">
      <alignment horizontal="center"/>
    </xf>
    <xf numFmtId="49" fontId="6" fillId="0" borderId="53" xfId="1" applyNumberFormat="1" applyFont="1" applyFill="1" applyBorder="1" applyAlignment="1">
      <alignment horizontal="center"/>
    </xf>
    <xf numFmtId="49" fontId="6" fillId="0" borderId="52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left"/>
    </xf>
    <xf numFmtId="49" fontId="6" fillId="0" borderId="21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9" fontId="6" fillId="0" borderId="9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left" wrapText="1"/>
    </xf>
    <xf numFmtId="0" fontId="6" fillId="0" borderId="1" xfId="1" applyNumberFormat="1" applyFont="1" applyBorder="1" applyAlignment="1">
      <alignment horizontal="center" vertical="top"/>
    </xf>
    <xf numFmtId="0" fontId="6" fillId="0" borderId="0" xfId="1" applyNumberFormat="1" applyFont="1" applyFill="1" applyBorder="1" applyAlignment="1">
      <alignment horizontal="left" wrapText="1"/>
    </xf>
    <xf numFmtId="0" fontId="6" fillId="0" borderId="3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center" vertical="top"/>
    </xf>
    <xf numFmtId="0" fontId="6" fillId="0" borderId="4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1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/>
    </xf>
    <xf numFmtId="0" fontId="6" fillId="0" borderId="16" xfId="1" applyNumberFormat="1" applyFont="1" applyBorder="1" applyAlignment="1">
      <alignment horizontal="center"/>
    </xf>
    <xf numFmtId="0" fontId="6" fillId="0" borderId="15" xfId="1" applyNumberFormat="1" applyFont="1" applyBorder="1" applyAlignment="1">
      <alignment horizontal="center"/>
    </xf>
    <xf numFmtId="0" fontId="6" fillId="0" borderId="17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center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6" xfId="1" applyNumberFormat="1" applyFont="1" applyBorder="1" applyAlignment="1">
      <alignment horizontal="center" vertical="center" wrapText="1"/>
    </xf>
    <xf numFmtId="0" fontId="6" fillId="0" borderId="15" xfId="1" applyNumberFormat="1" applyFont="1" applyBorder="1" applyAlignment="1">
      <alignment horizontal="center" vertical="center" wrapText="1"/>
    </xf>
    <xf numFmtId="0" fontId="6" fillId="0" borderId="17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6" fillId="0" borderId="14" xfId="1" applyNumberFormat="1" applyFont="1" applyBorder="1" applyAlignment="1">
      <alignment horizontal="center" vertical="center" wrapText="1"/>
    </xf>
    <xf numFmtId="0" fontId="6" fillId="0" borderId="12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 vertical="center" wrapText="1"/>
    </xf>
    <xf numFmtId="49" fontId="6" fillId="0" borderId="38" xfId="1" applyNumberFormat="1" applyFont="1" applyFill="1" applyBorder="1" applyAlignment="1">
      <alignment horizontal="center"/>
    </xf>
    <xf numFmtId="49" fontId="6" fillId="0" borderId="37" xfId="1" applyNumberFormat="1" applyFont="1" applyFill="1" applyBorder="1" applyAlignment="1">
      <alignment horizontal="center"/>
    </xf>
    <xf numFmtId="49" fontId="6" fillId="0" borderId="36" xfId="1" applyNumberFormat="1" applyFont="1" applyFill="1" applyBorder="1" applyAlignment="1">
      <alignment horizontal="center"/>
    </xf>
    <xf numFmtId="0" fontId="15" fillId="0" borderId="35" xfId="1" applyNumberFormat="1" applyFont="1" applyBorder="1" applyAlignment="1">
      <alignment horizontal="center"/>
    </xf>
    <xf numFmtId="0" fontId="15" fillId="0" borderId="34" xfId="1" applyNumberFormat="1" applyFont="1" applyBorder="1" applyAlignment="1">
      <alignment horizontal="center"/>
    </xf>
    <xf numFmtId="0" fontId="15" fillId="0" borderId="32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top"/>
    </xf>
    <xf numFmtId="49" fontId="14" fillId="0" borderId="24" xfId="1" applyNumberFormat="1" applyFont="1" applyFill="1" applyBorder="1" applyAlignment="1">
      <alignment horizontal="center" vertical="center"/>
    </xf>
    <xf numFmtId="49" fontId="14" fillId="0" borderId="23" xfId="1" applyNumberFormat="1" applyFont="1" applyFill="1" applyBorder="1" applyAlignment="1">
      <alignment horizontal="center" vertical="center"/>
    </xf>
    <xf numFmtId="49" fontId="14" fillId="0" borderId="22" xfId="1" applyNumberFormat="1" applyFont="1" applyFill="1" applyBorder="1" applyAlignment="1">
      <alignment horizontal="center" vertical="center"/>
    </xf>
    <xf numFmtId="49" fontId="14" fillId="0" borderId="20" xfId="1" applyNumberFormat="1" applyFont="1" applyFill="1" applyBorder="1" applyAlignment="1">
      <alignment horizontal="center" vertical="center"/>
    </xf>
    <xf numFmtId="49" fontId="14" fillId="0" borderId="8" xfId="1" applyNumberFormat="1" applyFont="1" applyFill="1" applyBorder="1" applyAlignment="1">
      <alignment horizontal="center" vertical="center"/>
    </xf>
    <xf numFmtId="49" fontId="14" fillId="0" borderId="10" xfId="1" applyNumberFormat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 vertical="center"/>
    </xf>
    <xf numFmtId="2" fontId="6" fillId="0" borderId="27" xfId="1" applyNumberFormat="1" applyFont="1" applyFill="1" applyBorder="1" applyAlignment="1">
      <alignment horizontal="center"/>
    </xf>
    <xf numFmtId="49" fontId="6" fillId="0" borderId="46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left" vertical="center" wrapText="1"/>
    </xf>
    <xf numFmtId="0" fontId="6" fillId="0" borderId="47" xfId="1" applyNumberFormat="1" applyFont="1" applyFill="1" applyBorder="1" applyAlignment="1">
      <alignment horizontal="left" vertical="center" wrapText="1"/>
    </xf>
    <xf numFmtId="0" fontId="6" fillId="0" borderId="4" xfId="1" applyNumberFormat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center" wrapText="1"/>
    </xf>
    <xf numFmtId="0" fontId="6" fillId="0" borderId="3" xfId="1" applyNumberFormat="1" applyFont="1" applyFill="1" applyBorder="1" applyAlignment="1">
      <alignment horizontal="center" wrapText="1"/>
    </xf>
    <xf numFmtId="49" fontId="6" fillId="0" borderId="49" xfId="1" applyNumberFormat="1" applyFont="1" applyFill="1" applyBorder="1" applyAlignment="1">
      <alignment horizontal="center"/>
    </xf>
    <xf numFmtId="2" fontId="6" fillId="0" borderId="26" xfId="1" applyNumberFormat="1" applyFont="1" applyFill="1" applyBorder="1" applyAlignment="1">
      <alignment horizontal="center" vertical="center"/>
    </xf>
    <xf numFmtId="2" fontId="6" fillId="0" borderId="25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49" fontId="6" fillId="0" borderId="51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/>
    </xf>
    <xf numFmtId="49" fontId="6" fillId="0" borderId="47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2" fontId="6" fillId="0" borderId="48" xfId="1" applyNumberFormat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left" indent="12"/>
    </xf>
    <xf numFmtId="0" fontId="9" fillId="0" borderId="0" xfId="1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wrapText="1"/>
    </xf>
    <xf numFmtId="49" fontId="6" fillId="0" borderId="41" xfId="1" applyNumberFormat="1" applyFont="1" applyFill="1" applyBorder="1" applyAlignment="1">
      <alignment horizontal="center"/>
    </xf>
    <xf numFmtId="49" fontId="6" fillId="0" borderId="40" xfId="1" applyNumberFormat="1" applyFont="1" applyFill="1" applyBorder="1" applyAlignment="1">
      <alignment horizontal="center"/>
    </xf>
    <xf numFmtId="49" fontId="6" fillId="0" borderId="39" xfId="1" applyNumberFormat="1" applyFont="1" applyFill="1" applyBorder="1" applyAlignment="1">
      <alignment horizontal="center"/>
    </xf>
    <xf numFmtId="0" fontId="6" fillId="0" borderId="38" xfId="1" applyNumberFormat="1" applyFont="1" applyFill="1" applyBorder="1" applyAlignment="1">
      <alignment horizontal="center"/>
    </xf>
    <xf numFmtId="0" fontId="6" fillId="0" borderId="37" xfId="1" applyNumberFormat="1" applyFont="1" applyFill="1" applyBorder="1" applyAlignment="1">
      <alignment horizontal="center"/>
    </xf>
    <xf numFmtId="0" fontId="6" fillId="0" borderId="36" xfId="1" applyNumberFormat="1" applyFont="1" applyFill="1" applyBorder="1" applyAlignment="1">
      <alignment horizontal="center"/>
    </xf>
    <xf numFmtId="49" fontId="6" fillId="0" borderId="49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6" fillId="0" borderId="48" xfId="1" applyNumberFormat="1" applyFont="1" applyBorder="1" applyAlignment="1">
      <alignment horizontal="center" vertical="center"/>
    </xf>
    <xf numFmtId="49" fontId="6" fillId="0" borderId="56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49" fontId="6" fillId="0" borderId="45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AC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75"/>
  <sheetViews>
    <sheetView tabSelected="1" view="pageBreakPreview" workbookViewId="0">
      <selection activeCell="AN13" sqref="AN13:AQ13"/>
    </sheetView>
  </sheetViews>
  <sheetFormatPr defaultColWidth="0.85546875" defaultRowHeight="12.75" x14ac:dyDescent="0.2"/>
  <cols>
    <col min="1" max="100" width="0.85546875" style="5"/>
    <col min="101" max="101" width="0.85546875" style="5" customWidth="1"/>
    <col min="102" max="107" width="0.85546875" style="5"/>
    <col min="108" max="108" width="1.140625" style="5" customWidth="1"/>
    <col min="109" max="126" width="0.85546875" style="5"/>
    <col min="127" max="127" width="36.85546875" style="5" customWidth="1"/>
    <col min="128" max="16384" width="0.85546875" style="5"/>
  </cols>
  <sheetData>
    <row r="1" spans="1:127" x14ac:dyDescent="0.2">
      <c r="DW1" s="3"/>
    </row>
    <row r="2" spans="1:127" x14ac:dyDescent="0.2">
      <c r="BE2" s="327" t="s">
        <v>30</v>
      </c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W2" s="3"/>
    </row>
    <row r="3" spans="1:127" x14ac:dyDescent="0.2">
      <c r="BE3" s="328" t="s">
        <v>394</v>
      </c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W3" s="3"/>
    </row>
    <row r="4" spans="1:127" s="6" customFormat="1" ht="12.75" customHeight="1" x14ac:dyDescent="0.2">
      <c r="BE4" s="329" t="s">
        <v>63</v>
      </c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W4" s="3"/>
    </row>
    <row r="5" spans="1:127" x14ac:dyDescent="0.2"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Z5" s="328" t="s">
        <v>395</v>
      </c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W5" s="3"/>
    </row>
    <row r="6" spans="1:127" s="6" customFormat="1" ht="12.75" customHeight="1" x14ac:dyDescent="0.2">
      <c r="BE6" s="326" t="s">
        <v>33</v>
      </c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Z6" s="326" t="s">
        <v>54</v>
      </c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</row>
    <row r="7" spans="1:127" x14ac:dyDescent="0.2">
      <c r="BE7" s="7"/>
      <c r="BF7" s="7"/>
      <c r="BG7" s="7"/>
      <c r="BH7" s="7"/>
      <c r="BI7" s="7"/>
      <c r="BJ7" s="7"/>
      <c r="BK7" s="7"/>
      <c r="BL7" s="7"/>
      <c r="BM7" s="7"/>
      <c r="BN7" s="333" t="s">
        <v>64</v>
      </c>
      <c r="BO7" s="333"/>
      <c r="BP7" s="334" t="s">
        <v>689</v>
      </c>
      <c r="BQ7" s="334"/>
      <c r="BR7" s="334"/>
      <c r="BS7" s="334"/>
      <c r="BT7" s="335" t="s">
        <v>64</v>
      </c>
      <c r="BU7" s="335"/>
      <c r="BV7" s="334" t="s">
        <v>858</v>
      </c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6">
        <v>20</v>
      </c>
      <c r="CL7" s="336"/>
      <c r="CM7" s="336"/>
      <c r="CN7" s="330" t="s">
        <v>678</v>
      </c>
      <c r="CO7" s="330"/>
      <c r="CP7" s="330"/>
      <c r="CQ7" s="330"/>
      <c r="CR7" s="5" t="s">
        <v>65</v>
      </c>
    </row>
    <row r="8" spans="1:127" x14ac:dyDescent="0.2">
      <c r="CY8" s="8"/>
    </row>
    <row r="9" spans="1:127" s="9" customFormat="1" ht="15.75" x14ac:dyDescent="0.25">
      <c r="A9" s="337" t="s">
        <v>66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</row>
    <row r="10" spans="1:127" s="14" customFormat="1" ht="15.75" x14ac:dyDescent="0.25">
      <c r="A10" s="346" t="s">
        <v>772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</row>
    <row r="11" spans="1:127" ht="17.25" customHeight="1" x14ac:dyDescent="0.2">
      <c r="CO11" s="338" t="s">
        <v>57</v>
      </c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</row>
    <row r="12" spans="1:127" ht="13.7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99"/>
      <c r="CE12" s="99"/>
      <c r="CF12" s="99"/>
      <c r="CG12" s="99"/>
      <c r="CH12" s="99"/>
      <c r="CI12" s="99"/>
      <c r="CJ12" s="99"/>
      <c r="CK12" s="99"/>
      <c r="CL12" s="99"/>
      <c r="CM12" s="100" t="s">
        <v>35</v>
      </c>
      <c r="CN12" s="99"/>
      <c r="CO12" s="347" t="s">
        <v>397</v>
      </c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9"/>
    </row>
    <row r="13" spans="1:127" ht="13.7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101"/>
      <c r="AM13" s="102" t="s">
        <v>64</v>
      </c>
      <c r="AN13" s="352" t="s">
        <v>689</v>
      </c>
      <c r="AO13" s="352"/>
      <c r="AP13" s="352"/>
      <c r="AQ13" s="352"/>
      <c r="AR13" s="101" t="s">
        <v>64</v>
      </c>
      <c r="AS13" s="101"/>
      <c r="AT13" s="7"/>
      <c r="AU13" s="352" t="s">
        <v>858</v>
      </c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3">
        <v>20</v>
      </c>
      <c r="BK13" s="353"/>
      <c r="BL13" s="353"/>
      <c r="BM13" s="353"/>
      <c r="BN13" s="354" t="s">
        <v>678</v>
      </c>
      <c r="BO13" s="354"/>
      <c r="BP13" s="354"/>
      <c r="BQ13" s="101" t="s">
        <v>65</v>
      </c>
      <c r="BR13" s="101"/>
      <c r="BS13" s="101"/>
      <c r="BT13" s="7"/>
      <c r="BU13" s="7"/>
      <c r="BV13" s="7"/>
      <c r="BW13" s="7"/>
      <c r="BX13" s="7"/>
      <c r="BY13" s="103"/>
      <c r="BZ13" s="7"/>
      <c r="CA13" s="7"/>
      <c r="CB13" s="7"/>
      <c r="CC13" s="7"/>
      <c r="CD13" s="331" t="s">
        <v>36</v>
      </c>
      <c r="CE13" s="331"/>
      <c r="CF13" s="331"/>
      <c r="CG13" s="331"/>
      <c r="CH13" s="331"/>
      <c r="CI13" s="331"/>
      <c r="CJ13" s="331"/>
      <c r="CK13" s="331"/>
      <c r="CL13" s="331"/>
      <c r="CM13" s="331"/>
      <c r="CN13" s="332"/>
      <c r="CO13" s="347" t="s">
        <v>859</v>
      </c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8"/>
      <c r="DD13" s="349"/>
    </row>
    <row r="14" spans="1:127" ht="13.7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103"/>
      <c r="BZ14" s="103"/>
      <c r="CA14" s="7"/>
      <c r="CB14" s="7"/>
      <c r="CC14" s="7"/>
      <c r="CD14" s="99"/>
      <c r="CE14" s="99"/>
      <c r="CF14" s="99"/>
      <c r="CG14" s="99"/>
      <c r="CH14" s="99"/>
      <c r="CI14" s="99"/>
      <c r="CJ14" s="99"/>
      <c r="CK14" s="99"/>
      <c r="CL14" s="99"/>
      <c r="CM14" s="100"/>
      <c r="CN14" s="99"/>
      <c r="CO14" s="347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8"/>
      <c r="DD14" s="349"/>
    </row>
    <row r="15" spans="1:127" ht="13.7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103"/>
      <c r="BZ15" s="103"/>
      <c r="CA15" s="7"/>
      <c r="CB15" s="7"/>
      <c r="CC15" s="7"/>
      <c r="CD15" s="99"/>
      <c r="CE15" s="99"/>
      <c r="CF15" s="99"/>
      <c r="CG15" s="99"/>
      <c r="CH15" s="99"/>
      <c r="CI15" s="99"/>
      <c r="CJ15" s="99"/>
      <c r="CK15" s="99"/>
      <c r="CL15" s="99"/>
      <c r="CM15" s="100"/>
      <c r="CN15" s="99"/>
      <c r="CO15" s="347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9"/>
    </row>
    <row r="16" spans="1:127" ht="13.7" customHeight="1" x14ac:dyDescent="0.2">
      <c r="A16" s="98" t="s">
        <v>67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350" t="s">
        <v>403</v>
      </c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7"/>
      <c r="CA16" s="7"/>
      <c r="CB16" s="331" t="s">
        <v>37</v>
      </c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2"/>
      <c r="CO16" s="347" t="s">
        <v>398</v>
      </c>
      <c r="CP16" s="348"/>
      <c r="CQ16" s="348"/>
      <c r="CR16" s="348"/>
      <c r="CS16" s="348"/>
      <c r="CT16" s="348"/>
      <c r="CU16" s="348"/>
      <c r="CV16" s="348"/>
      <c r="CW16" s="348"/>
      <c r="CX16" s="348"/>
      <c r="CY16" s="348"/>
      <c r="CZ16" s="348"/>
      <c r="DA16" s="348"/>
      <c r="DB16" s="348"/>
      <c r="DC16" s="348"/>
      <c r="DD16" s="349"/>
    </row>
    <row r="17" spans="1:108" ht="38.25" customHeight="1" x14ac:dyDescent="0.2">
      <c r="A17" s="9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103"/>
      <c r="CA17" s="7"/>
      <c r="CB17" s="331" t="s">
        <v>58</v>
      </c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2"/>
      <c r="CO17" s="347" t="s">
        <v>399</v>
      </c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9"/>
    </row>
    <row r="18" spans="1:108" ht="13.7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103"/>
      <c r="BZ18" s="103"/>
      <c r="CA18" s="7"/>
      <c r="CB18" s="331" t="s">
        <v>59</v>
      </c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2"/>
      <c r="CO18" s="340" t="s">
        <v>400</v>
      </c>
      <c r="CP18" s="334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4"/>
      <c r="DB18" s="334"/>
      <c r="DC18" s="334"/>
      <c r="DD18" s="341"/>
    </row>
    <row r="19" spans="1:108" ht="13.7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103"/>
      <c r="BZ19" s="103"/>
      <c r="CA19" s="7"/>
      <c r="CB19" s="331" t="s">
        <v>60</v>
      </c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2"/>
      <c r="CO19" s="340" t="s">
        <v>401</v>
      </c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41"/>
    </row>
    <row r="20" spans="1:108" s="11" customFormat="1" ht="20.25" customHeight="1" x14ac:dyDescent="0.25">
      <c r="A20" s="104" t="s">
        <v>68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331" t="s">
        <v>43</v>
      </c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2"/>
      <c r="CO20" s="342" t="s">
        <v>69</v>
      </c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4"/>
    </row>
    <row r="21" spans="1:108" ht="39.75" customHeight="1" x14ac:dyDescent="0.2">
      <c r="A21" s="345" t="s">
        <v>70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56" t="s">
        <v>404</v>
      </c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12"/>
      <c r="CA21" s="12"/>
      <c r="CB21" s="357" t="s">
        <v>42</v>
      </c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8"/>
      <c r="CO21" s="342" t="s">
        <v>402</v>
      </c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4"/>
    </row>
    <row r="22" spans="1:108" ht="6" customHeight="1" x14ac:dyDescent="0.2">
      <c r="A22" s="98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6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3"/>
      <c r="CP22" s="13"/>
      <c r="CQ22" s="13"/>
      <c r="CR22" s="13"/>
      <c r="CS22" s="13"/>
      <c r="CT22" s="13"/>
      <c r="CU22" s="13"/>
      <c r="CV22" s="13"/>
      <c r="CW22" s="7"/>
      <c r="CX22" s="7"/>
      <c r="CY22" s="7"/>
      <c r="CZ22" s="7"/>
      <c r="DA22" s="7"/>
      <c r="DB22" s="7"/>
      <c r="DC22" s="7"/>
      <c r="DD22" s="7"/>
    </row>
    <row r="23" spans="1:108" ht="30" customHeight="1" x14ac:dyDescent="0.2">
      <c r="A23" s="345" t="s">
        <v>197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55" t="s">
        <v>405</v>
      </c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5"/>
      <c r="BL23" s="355"/>
      <c r="BM23" s="355"/>
      <c r="BN23" s="35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5"/>
      <c r="CB23" s="355"/>
      <c r="CC23" s="355"/>
      <c r="CD23" s="355"/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</row>
    <row r="24" spans="1:108" ht="30" customHeight="1" x14ac:dyDescent="0.2">
      <c r="A24" s="345" t="s">
        <v>198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55" t="s">
        <v>406</v>
      </c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</row>
    <row r="25" spans="1:108" ht="6" customHeight="1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</row>
    <row r="26" spans="1:108" ht="27.95" customHeight="1" x14ac:dyDescent="0.2">
      <c r="A26" s="345" t="s">
        <v>71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15"/>
      <c r="BX26" s="15"/>
      <c r="BY26" s="339" t="s">
        <v>407</v>
      </c>
      <c r="BZ26" s="339"/>
      <c r="CA26" s="339"/>
      <c r="CB26" s="339"/>
      <c r="CC26" s="339" t="s">
        <v>408</v>
      </c>
      <c r="CD26" s="339"/>
      <c r="CE26" s="339"/>
      <c r="CF26" s="339"/>
      <c r="CG26" s="339" t="s">
        <v>282</v>
      </c>
      <c r="CH26" s="339"/>
      <c r="CI26" s="339"/>
      <c r="CJ26" s="339"/>
      <c r="CK26" s="339" t="s">
        <v>409</v>
      </c>
      <c r="CL26" s="339"/>
      <c r="CM26" s="339"/>
      <c r="CN26" s="339"/>
      <c r="CO26" s="339" t="s">
        <v>410</v>
      </c>
      <c r="CP26" s="339"/>
      <c r="CQ26" s="339"/>
      <c r="CR26" s="339"/>
      <c r="CS26" s="339" t="s">
        <v>282</v>
      </c>
      <c r="CT26" s="339"/>
      <c r="CU26" s="339"/>
      <c r="CV26" s="339"/>
      <c r="CW26" s="339" t="s">
        <v>407</v>
      </c>
      <c r="CX26" s="339"/>
      <c r="CY26" s="339"/>
      <c r="CZ26" s="339"/>
      <c r="DA26" s="339" t="s">
        <v>293</v>
      </c>
      <c r="DB26" s="339"/>
      <c r="DC26" s="339"/>
      <c r="DD26" s="339"/>
    </row>
    <row r="27" spans="1:108" ht="1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s="10" customFormat="1" ht="15" customHeight="1" x14ac:dyDescent="0.2">
      <c r="A28" s="359" t="s">
        <v>201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359"/>
      <c r="BE28" s="359"/>
      <c r="BF28" s="359"/>
      <c r="BG28" s="359"/>
      <c r="BH28" s="359"/>
      <c r="BI28" s="359"/>
      <c r="BJ28" s="359"/>
      <c r="BK28" s="359"/>
      <c r="BL28" s="359"/>
      <c r="BM28" s="359"/>
      <c r="BN28" s="359"/>
      <c r="BO28" s="359"/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/>
      <c r="CC28" s="359"/>
      <c r="CD28" s="359"/>
      <c r="CE28" s="359"/>
      <c r="CF28" s="359"/>
      <c r="CG28" s="359"/>
      <c r="CH28" s="359"/>
      <c r="CI28" s="359"/>
      <c r="CJ28" s="359"/>
      <c r="CK28" s="359"/>
      <c r="CL28" s="359"/>
      <c r="CM28" s="359"/>
      <c r="CN28" s="359"/>
      <c r="CO28" s="359"/>
      <c r="CP28" s="359"/>
      <c r="CQ28" s="359"/>
      <c r="CR28" s="359"/>
      <c r="CS28" s="359"/>
      <c r="CT28" s="359"/>
      <c r="CU28" s="359"/>
      <c r="CV28" s="359"/>
      <c r="CW28" s="359"/>
      <c r="CX28" s="359"/>
      <c r="CY28" s="359"/>
      <c r="CZ28" s="359"/>
      <c r="DA28" s="359"/>
      <c r="DB28" s="359"/>
      <c r="DC28" s="359"/>
      <c r="DD28" s="359"/>
    </row>
    <row r="29" spans="1:108" s="10" customFormat="1" ht="15" customHeight="1" x14ac:dyDescent="0.2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</row>
    <row r="30" spans="1:108" ht="15" customHeight="1" x14ac:dyDescent="0.2">
      <c r="A30" s="325" t="s">
        <v>199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</row>
    <row r="31" spans="1:108" ht="30" customHeight="1" x14ac:dyDescent="0.2">
      <c r="A31" s="345" t="s">
        <v>411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345"/>
      <c r="CK31" s="345"/>
      <c r="CL31" s="345"/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</row>
    <row r="32" spans="1:108" ht="15" customHeight="1" x14ac:dyDescent="0.2">
      <c r="A32" s="325" t="s">
        <v>200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</row>
    <row r="33" spans="1:109" ht="92.25" customHeight="1" x14ac:dyDescent="0.2">
      <c r="A33" s="345" t="s">
        <v>412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345"/>
      <c r="CQ33" s="345"/>
      <c r="CR33" s="345"/>
      <c r="CS33" s="345"/>
      <c r="CT33" s="345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</row>
    <row r="34" spans="1:109" s="149" customFormat="1" ht="145.5" customHeight="1" x14ac:dyDescent="0.2">
      <c r="A34" s="345" t="s">
        <v>413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5"/>
      <c r="CH34" s="345"/>
      <c r="CI34" s="345"/>
      <c r="CJ34" s="345"/>
      <c r="CK34" s="345"/>
      <c r="CL34" s="345"/>
      <c r="CM34" s="345"/>
      <c r="CN34" s="345"/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</row>
    <row r="35" spans="1:109" s="149" customFormat="1" ht="18" customHeight="1" x14ac:dyDescent="0.2">
      <c r="A35" s="345" t="s">
        <v>414</v>
      </c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45"/>
      <c r="BZ35" s="345"/>
      <c r="CA35" s="345"/>
      <c r="CB35" s="345"/>
      <c r="CC35" s="345"/>
      <c r="CD35" s="345"/>
      <c r="CE35" s="345"/>
      <c r="CF35" s="345"/>
      <c r="CG35" s="345"/>
      <c r="CH35" s="345"/>
      <c r="CI35" s="345"/>
      <c r="CJ35" s="345"/>
      <c r="CK35" s="345"/>
      <c r="CL35" s="345"/>
      <c r="CM35" s="345"/>
      <c r="CN35" s="345"/>
      <c r="CO35" s="345"/>
      <c r="CP35" s="345"/>
      <c r="CQ35" s="345"/>
      <c r="CR35" s="345"/>
      <c r="CS35" s="345"/>
      <c r="CT35" s="345"/>
      <c r="CU35" s="345"/>
      <c r="CV35" s="345"/>
      <c r="CW35" s="345"/>
      <c r="CX35" s="345"/>
      <c r="CY35" s="345"/>
      <c r="CZ35" s="345"/>
      <c r="DA35" s="345"/>
      <c r="DB35" s="345"/>
      <c r="DC35" s="345"/>
      <c r="DD35" s="345"/>
    </row>
    <row r="36" spans="1:109" s="149" customFormat="1" ht="54" customHeight="1" x14ac:dyDescent="0.2">
      <c r="A36" s="345" t="s">
        <v>415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5"/>
      <c r="BY36" s="345"/>
      <c r="BZ36" s="345"/>
      <c r="CA36" s="345"/>
      <c r="CB36" s="345"/>
      <c r="CC36" s="345"/>
      <c r="CD36" s="345"/>
      <c r="CE36" s="345"/>
      <c r="CF36" s="345"/>
      <c r="CG36" s="345"/>
      <c r="CH36" s="345"/>
      <c r="CI36" s="345"/>
      <c r="CJ36" s="345"/>
      <c r="CK36" s="345"/>
      <c r="CL36" s="345"/>
      <c r="CM36" s="345"/>
      <c r="CN36" s="345"/>
      <c r="CO36" s="345"/>
      <c r="CP36" s="345"/>
      <c r="CQ36" s="345"/>
      <c r="CR36" s="345"/>
      <c r="CS36" s="345"/>
      <c r="CT36" s="345"/>
      <c r="CU36" s="345"/>
      <c r="CV36" s="345"/>
      <c r="CW36" s="345"/>
      <c r="CX36" s="345"/>
      <c r="CY36" s="345"/>
      <c r="CZ36" s="345"/>
      <c r="DA36" s="345"/>
      <c r="DB36" s="345"/>
      <c r="DC36" s="345"/>
      <c r="DD36" s="345"/>
    </row>
    <row r="37" spans="1:109" ht="15" customHeight="1" x14ac:dyDescent="0.2">
      <c r="A37" s="325" t="s">
        <v>72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</row>
    <row r="38" spans="1:109" s="149" customFormat="1" ht="15" customHeight="1" x14ac:dyDescent="0.2">
      <c r="A38" s="325" t="s">
        <v>416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158"/>
    </row>
    <row r="39" spans="1:109" s="268" customFormat="1" ht="15" customHeight="1" x14ac:dyDescent="0.2">
      <c r="A39" s="325" t="s">
        <v>756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  <c r="DA39" s="325"/>
      <c r="DB39" s="325"/>
      <c r="DC39" s="325"/>
      <c r="DD39" s="325"/>
      <c r="DE39" s="158"/>
    </row>
    <row r="40" spans="1:109" s="149" customFormat="1" ht="15" customHeight="1" x14ac:dyDescent="0.2">
      <c r="A40" s="325" t="s">
        <v>417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158"/>
    </row>
    <row r="41" spans="1:109" s="149" customFormat="1" ht="15" customHeight="1" x14ac:dyDescent="0.2">
      <c r="A41" s="325" t="s">
        <v>418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5"/>
      <c r="CG41" s="325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5"/>
      <c r="DC41" s="325"/>
      <c r="DD41" s="325"/>
      <c r="DE41" s="158"/>
    </row>
    <row r="42" spans="1:109" s="149" customFormat="1" ht="15" customHeight="1" x14ac:dyDescent="0.2">
      <c r="A42" s="325" t="s">
        <v>419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  <c r="DD42" s="325"/>
      <c r="DE42" s="158"/>
    </row>
    <row r="43" spans="1:109" s="149" customFormat="1" ht="15" customHeight="1" x14ac:dyDescent="0.2">
      <c r="A43" s="325" t="s">
        <v>757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  <c r="DD43" s="325"/>
      <c r="DE43" s="158"/>
    </row>
    <row r="44" spans="1:109" s="149" customFormat="1" ht="15" customHeight="1" x14ac:dyDescent="0.2">
      <c r="A44" s="325" t="s">
        <v>420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  <c r="DD44" s="325"/>
      <c r="DE44" s="158"/>
    </row>
    <row r="45" spans="1:109" s="149" customFormat="1" ht="15" customHeight="1" x14ac:dyDescent="0.2">
      <c r="A45" s="325" t="s">
        <v>421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325"/>
      <c r="CP45" s="325"/>
      <c r="CQ45" s="325"/>
      <c r="CR45" s="325"/>
      <c r="CS45" s="325"/>
      <c r="CT45" s="325"/>
      <c r="CU45" s="325"/>
      <c r="CV45" s="325"/>
      <c r="CW45" s="325"/>
      <c r="CX45" s="325"/>
      <c r="CY45" s="325"/>
      <c r="CZ45" s="325"/>
      <c r="DA45" s="325"/>
      <c r="DB45" s="325"/>
      <c r="DC45" s="325"/>
      <c r="DD45" s="325"/>
      <c r="DE45" s="158"/>
    </row>
    <row r="46" spans="1:109" s="149" customFormat="1" ht="15" customHeight="1" x14ac:dyDescent="0.2">
      <c r="A46" s="325" t="s">
        <v>422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5"/>
      <c r="CQ46" s="325"/>
      <c r="CR46" s="325"/>
      <c r="CS46" s="325"/>
      <c r="CT46" s="325"/>
      <c r="CU46" s="325"/>
      <c r="CV46" s="325"/>
      <c r="CW46" s="325"/>
      <c r="CX46" s="325"/>
      <c r="CY46" s="325"/>
      <c r="CZ46" s="325"/>
      <c r="DA46" s="325"/>
      <c r="DB46" s="325"/>
      <c r="DC46" s="325"/>
      <c r="DD46" s="325"/>
      <c r="DE46" s="158"/>
    </row>
    <row r="47" spans="1:109" s="149" customFormat="1" ht="15" customHeight="1" x14ac:dyDescent="0.2">
      <c r="A47" s="325" t="s">
        <v>424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325"/>
      <c r="CP47" s="325"/>
      <c r="CQ47" s="325"/>
      <c r="CR47" s="325"/>
      <c r="CS47" s="325"/>
      <c r="CT47" s="325"/>
      <c r="CU47" s="325"/>
      <c r="CV47" s="325"/>
      <c r="CW47" s="325"/>
      <c r="CX47" s="325"/>
      <c r="CY47" s="325"/>
      <c r="CZ47" s="325"/>
      <c r="DA47" s="325"/>
      <c r="DB47" s="325"/>
      <c r="DC47" s="325"/>
      <c r="DD47" s="325"/>
      <c r="DE47" s="158"/>
    </row>
    <row r="48" spans="1:109" s="149" customFormat="1" ht="15" customHeight="1" x14ac:dyDescent="0.2">
      <c r="A48" s="325" t="s">
        <v>425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325"/>
      <c r="CD48" s="325"/>
      <c r="CE48" s="325"/>
      <c r="CF48" s="325"/>
      <c r="CG48" s="325"/>
      <c r="CH48" s="325"/>
      <c r="CI48" s="325"/>
      <c r="CJ48" s="325"/>
      <c r="CK48" s="325"/>
      <c r="CL48" s="325"/>
      <c r="CM48" s="325"/>
      <c r="CN48" s="325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5"/>
      <c r="CZ48" s="325"/>
      <c r="DA48" s="325"/>
      <c r="DB48" s="325"/>
      <c r="DC48" s="325"/>
      <c r="DD48" s="325"/>
      <c r="DE48" s="325"/>
    </row>
    <row r="49" spans="1:109" s="149" customFormat="1" ht="15" customHeight="1" x14ac:dyDescent="0.2">
      <c r="A49" s="325" t="s">
        <v>426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5"/>
      <c r="CQ49" s="325"/>
      <c r="CR49" s="325"/>
      <c r="CS49" s="325"/>
      <c r="CT49" s="325"/>
      <c r="CU49" s="325"/>
      <c r="CV49" s="325"/>
      <c r="CW49" s="325"/>
      <c r="CX49" s="325"/>
      <c r="CY49" s="325"/>
      <c r="CZ49" s="325"/>
      <c r="DA49" s="325"/>
      <c r="DB49" s="325"/>
      <c r="DC49" s="325"/>
      <c r="DD49" s="325"/>
      <c r="DE49" s="158"/>
    </row>
    <row r="50" spans="1:109" s="275" customFormat="1" ht="15" customHeight="1" x14ac:dyDescent="0.2">
      <c r="A50" s="325" t="s">
        <v>806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325"/>
      <c r="CP50" s="325"/>
      <c r="CQ50" s="325"/>
      <c r="CR50" s="325"/>
      <c r="CS50" s="325"/>
      <c r="CT50" s="325"/>
      <c r="CU50" s="325"/>
      <c r="CV50" s="325"/>
      <c r="CW50" s="325"/>
      <c r="CX50" s="325"/>
      <c r="CY50" s="325"/>
      <c r="CZ50" s="325"/>
      <c r="DA50" s="325"/>
      <c r="DB50" s="325"/>
      <c r="DC50" s="325"/>
      <c r="DD50" s="325"/>
      <c r="DE50" s="158"/>
    </row>
    <row r="51" spans="1:109" s="275" customFormat="1" ht="15" customHeight="1" x14ac:dyDescent="0.2">
      <c r="A51" s="325" t="s">
        <v>807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5"/>
      <c r="CN51" s="325"/>
      <c r="CO51" s="325"/>
      <c r="CP51" s="325"/>
      <c r="CQ51" s="325"/>
      <c r="CR51" s="325"/>
      <c r="CS51" s="325"/>
      <c r="CT51" s="325"/>
      <c r="CU51" s="325"/>
      <c r="CV51" s="325"/>
      <c r="CW51" s="325"/>
      <c r="CX51" s="325"/>
      <c r="CY51" s="325"/>
      <c r="CZ51" s="325"/>
      <c r="DA51" s="325"/>
      <c r="DB51" s="325"/>
      <c r="DC51" s="325"/>
      <c r="DD51" s="325"/>
      <c r="DE51" s="158"/>
    </row>
    <row r="52" spans="1:109" s="275" customFormat="1" ht="15" customHeight="1" x14ac:dyDescent="0.2">
      <c r="A52" s="325" t="s">
        <v>808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  <c r="DB52" s="325"/>
      <c r="DC52" s="325"/>
      <c r="DD52" s="325"/>
      <c r="DE52" s="158"/>
    </row>
    <row r="53" spans="1:109" s="149" customFormat="1" ht="15" customHeight="1" x14ac:dyDescent="0.2">
      <c r="A53" s="325" t="s">
        <v>427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  <c r="BD53" s="325"/>
      <c r="BE53" s="325"/>
      <c r="BF53" s="325"/>
      <c r="BG53" s="325"/>
      <c r="BH53" s="325"/>
      <c r="BI53" s="325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5"/>
      <c r="CA53" s="325"/>
      <c r="CB53" s="325"/>
      <c r="CC53" s="325"/>
      <c r="CD53" s="325"/>
      <c r="CE53" s="325"/>
      <c r="CF53" s="325"/>
      <c r="CG53" s="325"/>
      <c r="CH53" s="325"/>
      <c r="CI53" s="325"/>
      <c r="CJ53" s="325"/>
      <c r="CK53" s="325"/>
      <c r="CL53" s="325"/>
      <c r="CM53" s="325"/>
      <c r="CN53" s="325"/>
      <c r="CO53" s="325"/>
      <c r="CP53" s="325"/>
      <c r="CQ53" s="325"/>
      <c r="CR53" s="325"/>
      <c r="CS53" s="325"/>
      <c r="CT53" s="325"/>
      <c r="CU53" s="325"/>
      <c r="CV53" s="325"/>
      <c r="CW53" s="325"/>
      <c r="CX53" s="325"/>
      <c r="CY53" s="325"/>
      <c r="CZ53" s="325"/>
      <c r="DA53" s="325"/>
      <c r="DB53" s="325"/>
      <c r="DC53" s="325"/>
      <c r="DD53" s="325"/>
      <c r="DE53" s="158"/>
    </row>
    <row r="54" spans="1:109" s="149" customFormat="1" ht="15" customHeight="1" x14ac:dyDescent="0.2">
      <c r="A54" s="325" t="s">
        <v>428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  <c r="BT54" s="325"/>
      <c r="BU54" s="325"/>
      <c r="BV54" s="325"/>
      <c r="BW54" s="325"/>
      <c r="BX54" s="325"/>
      <c r="BY54" s="325"/>
      <c r="BZ54" s="325"/>
      <c r="CA54" s="325"/>
      <c r="CB54" s="325"/>
      <c r="CC54" s="325"/>
      <c r="CD54" s="325"/>
      <c r="CE54" s="325"/>
      <c r="CF54" s="325"/>
      <c r="CG54" s="325"/>
      <c r="CH54" s="325"/>
      <c r="CI54" s="325"/>
      <c r="CJ54" s="325"/>
      <c r="CK54" s="325"/>
      <c r="CL54" s="325"/>
      <c r="CM54" s="325"/>
      <c r="CN54" s="325"/>
      <c r="CO54" s="325"/>
      <c r="CP54" s="325"/>
      <c r="CQ54" s="325"/>
      <c r="CR54" s="325"/>
      <c r="CS54" s="325"/>
      <c r="CT54" s="325"/>
      <c r="CU54" s="325"/>
      <c r="CV54" s="325"/>
      <c r="CW54" s="325"/>
      <c r="CX54" s="325"/>
      <c r="CY54" s="325"/>
      <c r="CZ54" s="325"/>
      <c r="DA54" s="325"/>
      <c r="DB54" s="325"/>
      <c r="DC54" s="325"/>
      <c r="DD54" s="325"/>
      <c r="DE54" s="158"/>
    </row>
    <row r="55" spans="1:109" s="149" customFormat="1" ht="15" customHeight="1" x14ac:dyDescent="0.2">
      <c r="A55" s="325" t="s">
        <v>429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5"/>
      <c r="CM55" s="325"/>
      <c r="CN55" s="325"/>
      <c r="CO55" s="325"/>
      <c r="CP55" s="325"/>
      <c r="CQ55" s="325"/>
      <c r="CR55" s="325"/>
      <c r="CS55" s="325"/>
      <c r="CT55" s="325"/>
      <c r="CU55" s="325"/>
      <c r="CV55" s="325"/>
      <c r="CW55" s="325"/>
      <c r="CX55" s="325"/>
      <c r="CY55" s="325"/>
      <c r="CZ55" s="325"/>
      <c r="DA55" s="325"/>
      <c r="DB55" s="325"/>
      <c r="DC55" s="325"/>
      <c r="DD55" s="325"/>
      <c r="DE55" s="158"/>
    </row>
    <row r="56" spans="1:109" s="149" customFormat="1" ht="15" customHeight="1" x14ac:dyDescent="0.2">
      <c r="A56" s="325" t="s">
        <v>758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5"/>
      <c r="CC56" s="325"/>
      <c r="CD56" s="325"/>
      <c r="CE56" s="325"/>
      <c r="CF56" s="325"/>
      <c r="CG56" s="325"/>
      <c r="CH56" s="325"/>
      <c r="CI56" s="325"/>
      <c r="CJ56" s="325"/>
      <c r="CK56" s="325"/>
      <c r="CL56" s="325"/>
      <c r="CM56" s="325"/>
      <c r="CN56" s="325"/>
      <c r="CO56" s="325"/>
      <c r="CP56" s="325"/>
      <c r="CQ56" s="325"/>
      <c r="CR56" s="325"/>
      <c r="CS56" s="325"/>
      <c r="CT56" s="325"/>
      <c r="CU56" s="325"/>
      <c r="CV56" s="325"/>
      <c r="CW56" s="325"/>
      <c r="CX56" s="325"/>
      <c r="CY56" s="325"/>
      <c r="CZ56" s="325"/>
      <c r="DA56" s="325"/>
      <c r="DB56" s="325"/>
      <c r="DC56" s="325"/>
      <c r="DD56" s="325"/>
      <c r="DE56" s="158"/>
    </row>
    <row r="57" spans="1:109" s="149" customFormat="1" ht="15" customHeight="1" x14ac:dyDescent="0.2">
      <c r="A57" s="325" t="s">
        <v>431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  <c r="BT57" s="325"/>
      <c r="BU57" s="325"/>
      <c r="BV57" s="325"/>
      <c r="BW57" s="325"/>
      <c r="BX57" s="325"/>
      <c r="BY57" s="325"/>
      <c r="BZ57" s="325"/>
      <c r="CA57" s="325"/>
      <c r="CB57" s="325"/>
      <c r="CC57" s="325"/>
      <c r="CD57" s="325"/>
      <c r="CE57" s="325"/>
      <c r="CF57" s="325"/>
      <c r="CG57" s="325"/>
      <c r="CH57" s="325"/>
      <c r="CI57" s="325"/>
      <c r="CJ57" s="325"/>
      <c r="CK57" s="325"/>
      <c r="CL57" s="325"/>
      <c r="CM57" s="325"/>
      <c r="CN57" s="325"/>
      <c r="CO57" s="325"/>
      <c r="CP57" s="325"/>
      <c r="CQ57" s="325"/>
      <c r="CR57" s="325"/>
      <c r="CS57" s="325"/>
      <c r="CT57" s="325"/>
      <c r="CU57" s="325"/>
      <c r="CV57" s="325"/>
      <c r="CW57" s="325"/>
      <c r="CX57" s="325"/>
      <c r="CY57" s="325"/>
      <c r="CZ57" s="325"/>
      <c r="DA57" s="325"/>
      <c r="DB57" s="325"/>
      <c r="DC57" s="325"/>
      <c r="DD57" s="325"/>
      <c r="DE57" s="158"/>
    </row>
    <row r="58" spans="1:109" s="149" customFormat="1" ht="15" customHeight="1" x14ac:dyDescent="0.2">
      <c r="A58" s="325" t="s">
        <v>432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5"/>
      <c r="BS58" s="325"/>
      <c r="BT58" s="325"/>
      <c r="BU58" s="325"/>
      <c r="BV58" s="325"/>
      <c r="BW58" s="325"/>
      <c r="BX58" s="325"/>
      <c r="BY58" s="325"/>
      <c r="BZ58" s="325"/>
      <c r="CA58" s="325"/>
      <c r="CB58" s="325"/>
      <c r="CC58" s="325"/>
      <c r="CD58" s="325"/>
      <c r="CE58" s="325"/>
      <c r="CF58" s="325"/>
      <c r="CG58" s="325"/>
      <c r="CH58" s="325"/>
      <c r="CI58" s="325"/>
      <c r="CJ58" s="325"/>
      <c r="CK58" s="325"/>
      <c r="CL58" s="325"/>
      <c r="CM58" s="325"/>
      <c r="CN58" s="325"/>
      <c r="CO58" s="325"/>
      <c r="CP58" s="325"/>
      <c r="CQ58" s="325"/>
      <c r="CR58" s="325"/>
      <c r="CS58" s="325"/>
      <c r="CT58" s="325"/>
      <c r="CU58" s="325"/>
      <c r="CV58" s="325"/>
      <c r="CW58" s="325"/>
      <c r="CX58" s="325"/>
      <c r="CY58" s="325"/>
      <c r="CZ58" s="325"/>
      <c r="DA58" s="325"/>
      <c r="DB58" s="325"/>
      <c r="DC58" s="325"/>
      <c r="DD58" s="325"/>
      <c r="DE58" s="158"/>
    </row>
    <row r="59" spans="1:109" s="149" customFormat="1" ht="15" customHeight="1" x14ac:dyDescent="0.2">
      <c r="A59" s="325" t="s">
        <v>433</v>
      </c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  <c r="BC59" s="325"/>
      <c r="BD59" s="325"/>
      <c r="BE59" s="325"/>
      <c r="BF59" s="325"/>
      <c r="BG59" s="325"/>
      <c r="BH59" s="325"/>
      <c r="BI59" s="325"/>
      <c r="BJ59" s="325"/>
      <c r="BK59" s="325"/>
      <c r="BL59" s="325"/>
      <c r="BM59" s="325"/>
      <c r="BN59" s="325"/>
      <c r="BO59" s="325"/>
      <c r="BP59" s="325"/>
      <c r="BQ59" s="325"/>
      <c r="BR59" s="325"/>
      <c r="BS59" s="325"/>
      <c r="BT59" s="325"/>
      <c r="BU59" s="325"/>
      <c r="BV59" s="325"/>
      <c r="BW59" s="325"/>
      <c r="BX59" s="325"/>
      <c r="BY59" s="325"/>
      <c r="BZ59" s="325"/>
      <c r="CA59" s="325"/>
      <c r="CB59" s="325"/>
      <c r="CC59" s="325"/>
      <c r="CD59" s="325"/>
      <c r="CE59" s="325"/>
      <c r="CF59" s="325"/>
      <c r="CG59" s="325"/>
      <c r="CH59" s="325"/>
      <c r="CI59" s="325"/>
      <c r="CJ59" s="325"/>
      <c r="CK59" s="325"/>
      <c r="CL59" s="325"/>
      <c r="CM59" s="325"/>
      <c r="CN59" s="325"/>
      <c r="CO59" s="325"/>
      <c r="CP59" s="325"/>
      <c r="CQ59" s="325"/>
      <c r="CR59" s="325"/>
      <c r="CS59" s="325"/>
      <c r="CT59" s="325"/>
      <c r="CU59" s="325"/>
      <c r="CV59" s="325"/>
      <c r="CW59" s="325"/>
      <c r="CX59" s="325"/>
      <c r="CY59" s="325"/>
      <c r="CZ59" s="325"/>
      <c r="DA59" s="325"/>
      <c r="DB59" s="325"/>
      <c r="DC59" s="325"/>
      <c r="DD59" s="325"/>
      <c r="DE59" s="158"/>
    </row>
    <row r="60" spans="1:109" s="268" customFormat="1" ht="15" customHeight="1" x14ac:dyDescent="0.2">
      <c r="A60" s="325" t="s">
        <v>752</v>
      </c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325"/>
      <c r="BC60" s="325"/>
      <c r="BD60" s="325"/>
      <c r="BE60" s="325"/>
      <c r="BF60" s="325"/>
      <c r="BG60" s="325"/>
      <c r="BH60" s="325"/>
      <c r="BI60" s="325"/>
      <c r="BJ60" s="325"/>
      <c r="BK60" s="325"/>
      <c r="BL60" s="325"/>
      <c r="BM60" s="325"/>
      <c r="BN60" s="325"/>
      <c r="BO60" s="325"/>
      <c r="BP60" s="325"/>
      <c r="BQ60" s="325"/>
      <c r="BR60" s="325"/>
      <c r="BS60" s="325"/>
      <c r="BT60" s="325"/>
      <c r="BU60" s="325"/>
      <c r="BV60" s="325"/>
      <c r="BW60" s="325"/>
      <c r="BX60" s="325"/>
      <c r="BY60" s="325"/>
      <c r="BZ60" s="325"/>
      <c r="CA60" s="325"/>
      <c r="CB60" s="325"/>
      <c r="CC60" s="325"/>
      <c r="CD60" s="325"/>
      <c r="CE60" s="325"/>
      <c r="CF60" s="325"/>
      <c r="CG60" s="325"/>
      <c r="CH60" s="325"/>
      <c r="CI60" s="325"/>
      <c r="CJ60" s="325"/>
      <c r="CK60" s="325"/>
      <c r="CL60" s="325"/>
      <c r="CM60" s="325"/>
      <c r="CN60" s="325"/>
      <c r="CO60" s="325"/>
      <c r="CP60" s="325"/>
      <c r="CQ60" s="325"/>
      <c r="CR60" s="325"/>
      <c r="CS60" s="325"/>
      <c r="CT60" s="325"/>
      <c r="CU60" s="325"/>
      <c r="CV60" s="325"/>
      <c r="CW60" s="325"/>
      <c r="CX60" s="325"/>
      <c r="CY60" s="325"/>
      <c r="CZ60" s="325"/>
      <c r="DA60" s="325"/>
      <c r="DB60" s="325"/>
      <c r="DC60" s="325"/>
      <c r="DD60" s="325"/>
      <c r="DE60" s="158"/>
    </row>
    <row r="61" spans="1:109" s="271" customFormat="1" ht="15" customHeight="1" x14ac:dyDescent="0.2">
      <c r="A61" s="325" t="s">
        <v>762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325"/>
      <c r="BC61" s="325"/>
      <c r="BD61" s="325"/>
      <c r="BE61" s="325"/>
      <c r="BF61" s="325"/>
      <c r="BG61" s="325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  <c r="CB61" s="325"/>
      <c r="CC61" s="325"/>
      <c r="CD61" s="325"/>
      <c r="CE61" s="325"/>
      <c r="CF61" s="325"/>
      <c r="CG61" s="325"/>
      <c r="CH61" s="325"/>
      <c r="CI61" s="325"/>
      <c r="CJ61" s="325"/>
      <c r="CK61" s="325"/>
      <c r="CL61" s="325"/>
      <c r="CM61" s="325"/>
      <c r="CN61" s="325"/>
      <c r="CO61" s="325"/>
      <c r="CP61" s="325"/>
      <c r="CQ61" s="325"/>
      <c r="CR61" s="325"/>
      <c r="CS61" s="325"/>
      <c r="CT61" s="325"/>
      <c r="CU61" s="325"/>
      <c r="CV61" s="325"/>
      <c r="CW61" s="325"/>
      <c r="CX61" s="325"/>
      <c r="CY61" s="325"/>
      <c r="CZ61" s="325"/>
      <c r="DA61" s="325"/>
      <c r="DB61" s="325"/>
      <c r="DC61" s="325"/>
      <c r="DD61" s="325"/>
      <c r="DE61" s="158"/>
    </row>
    <row r="62" spans="1:109" s="149" customFormat="1" ht="15" customHeight="1" x14ac:dyDescent="0.2">
      <c r="A62" s="325" t="s">
        <v>434</v>
      </c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5"/>
      <c r="AZ62" s="325"/>
      <c r="BA62" s="325"/>
      <c r="BB62" s="325"/>
      <c r="BC62" s="325"/>
      <c r="BD62" s="325"/>
      <c r="BE62" s="325"/>
      <c r="BF62" s="325"/>
      <c r="BG62" s="325"/>
      <c r="BH62" s="325"/>
      <c r="BI62" s="325"/>
      <c r="BJ62" s="325"/>
      <c r="BK62" s="325"/>
      <c r="BL62" s="325"/>
      <c r="BM62" s="325"/>
      <c r="BN62" s="325"/>
      <c r="BO62" s="325"/>
      <c r="BP62" s="325"/>
      <c r="BQ62" s="325"/>
      <c r="BR62" s="325"/>
      <c r="BS62" s="325"/>
      <c r="BT62" s="325"/>
      <c r="BU62" s="325"/>
      <c r="BV62" s="325"/>
      <c r="BW62" s="325"/>
      <c r="BX62" s="325"/>
      <c r="BY62" s="325"/>
      <c r="BZ62" s="325"/>
      <c r="CA62" s="325"/>
      <c r="CB62" s="325"/>
      <c r="CC62" s="325"/>
      <c r="CD62" s="325"/>
      <c r="CE62" s="325"/>
      <c r="CF62" s="325"/>
      <c r="CG62" s="325"/>
      <c r="CH62" s="325"/>
      <c r="CI62" s="325"/>
      <c r="CJ62" s="325"/>
      <c r="CK62" s="325"/>
      <c r="CL62" s="325"/>
      <c r="CM62" s="325"/>
      <c r="CN62" s="325"/>
      <c r="CO62" s="325"/>
      <c r="CP62" s="325"/>
      <c r="CQ62" s="325"/>
      <c r="CR62" s="325"/>
      <c r="CS62" s="325"/>
      <c r="CT62" s="325"/>
      <c r="CU62" s="325"/>
      <c r="CV62" s="325"/>
      <c r="CW62" s="325"/>
      <c r="CX62" s="325"/>
      <c r="CY62" s="325"/>
      <c r="CZ62" s="325"/>
      <c r="DA62" s="325"/>
      <c r="DB62" s="325"/>
      <c r="DC62" s="325"/>
      <c r="DD62" s="325"/>
      <c r="DE62" s="158"/>
    </row>
    <row r="63" spans="1:109" s="149" customFormat="1" ht="15" customHeight="1" x14ac:dyDescent="0.2">
      <c r="A63" s="325" t="s">
        <v>435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5"/>
      <c r="CS63" s="325"/>
      <c r="CT63" s="325"/>
      <c r="CU63" s="325"/>
      <c r="CV63" s="325"/>
      <c r="CW63" s="325"/>
      <c r="CX63" s="325"/>
      <c r="CY63" s="325"/>
      <c r="CZ63" s="325"/>
      <c r="DA63" s="325"/>
      <c r="DB63" s="325"/>
      <c r="DC63" s="325"/>
      <c r="DD63" s="325"/>
      <c r="DE63" s="158"/>
    </row>
    <row r="64" spans="1:109" s="149" customFormat="1" ht="15" customHeight="1" x14ac:dyDescent="0.2">
      <c r="A64" s="325" t="s">
        <v>436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5"/>
      <c r="BG64" s="325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5"/>
      <c r="BZ64" s="325"/>
      <c r="CA64" s="325"/>
      <c r="CB64" s="325"/>
      <c r="CC64" s="325"/>
      <c r="CD64" s="325"/>
      <c r="CE64" s="325"/>
      <c r="CF64" s="325"/>
      <c r="CG64" s="325"/>
      <c r="CH64" s="325"/>
      <c r="CI64" s="325"/>
      <c r="CJ64" s="325"/>
      <c r="CK64" s="325"/>
      <c r="CL64" s="325"/>
      <c r="CM64" s="325"/>
      <c r="CN64" s="325"/>
      <c r="CO64" s="325"/>
      <c r="CP64" s="325"/>
      <c r="CQ64" s="325"/>
      <c r="CR64" s="325"/>
      <c r="CS64" s="325"/>
      <c r="CT64" s="325"/>
      <c r="CU64" s="325"/>
      <c r="CV64" s="325"/>
      <c r="CW64" s="325"/>
      <c r="CX64" s="325"/>
      <c r="CY64" s="325"/>
      <c r="CZ64" s="325"/>
      <c r="DA64" s="325"/>
      <c r="DB64" s="325"/>
      <c r="DC64" s="325"/>
      <c r="DD64" s="325"/>
      <c r="DE64" s="158"/>
    </row>
    <row r="65" spans="1:109" s="149" customFormat="1" ht="15" customHeight="1" x14ac:dyDescent="0.2">
      <c r="A65" s="325" t="s">
        <v>437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325"/>
      <c r="CE65" s="325"/>
      <c r="CF65" s="325"/>
      <c r="CG65" s="325"/>
      <c r="CH65" s="325"/>
      <c r="CI65" s="325"/>
      <c r="CJ65" s="325"/>
      <c r="CK65" s="325"/>
      <c r="CL65" s="325"/>
      <c r="CM65" s="325"/>
      <c r="CN65" s="325"/>
      <c r="CO65" s="325"/>
      <c r="CP65" s="325"/>
      <c r="CQ65" s="325"/>
      <c r="CR65" s="325"/>
      <c r="CS65" s="325"/>
      <c r="CT65" s="325"/>
      <c r="CU65" s="325"/>
      <c r="CV65" s="325"/>
      <c r="CW65" s="325"/>
      <c r="CX65" s="325"/>
      <c r="CY65" s="325"/>
      <c r="CZ65" s="325"/>
      <c r="DA65" s="325"/>
      <c r="DB65" s="325"/>
      <c r="DC65" s="325"/>
      <c r="DD65" s="325"/>
      <c r="DE65" s="158"/>
    </row>
    <row r="66" spans="1:109" s="149" customFormat="1" ht="15" customHeight="1" x14ac:dyDescent="0.2">
      <c r="A66" s="325" t="s">
        <v>438</v>
      </c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5"/>
      <c r="CC66" s="325"/>
      <c r="CD66" s="325"/>
      <c r="CE66" s="325"/>
      <c r="CF66" s="325"/>
      <c r="CG66" s="325"/>
      <c r="CH66" s="325"/>
      <c r="CI66" s="325"/>
      <c r="CJ66" s="325"/>
      <c r="CK66" s="325"/>
      <c r="CL66" s="325"/>
      <c r="CM66" s="325"/>
      <c r="CN66" s="325"/>
      <c r="CO66" s="325"/>
      <c r="CP66" s="325"/>
      <c r="CQ66" s="325"/>
      <c r="CR66" s="325"/>
      <c r="CS66" s="325"/>
      <c r="CT66" s="325"/>
      <c r="CU66" s="325"/>
      <c r="CV66" s="325"/>
      <c r="CW66" s="325"/>
      <c r="CX66" s="325"/>
      <c r="CY66" s="325"/>
      <c r="CZ66" s="325"/>
      <c r="DA66" s="325"/>
      <c r="DB66" s="325"/>
      <c r="DC66" s="325"/>
      <c r="DD66" s="325"/>
      <c r="DE66" s="158"/>
    </row>
    <row r="67" spans="1:109" s="149" customFormat="1" ht="15" customHeight="1" x14ac:dyDescent="0.2">
      <c r="A67" s="325" t="s">
        <v>439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325"/>
      <c r="CM67" s="325"/>
      <c r="CN67" s="325"/>
      <c r="CO67" s="325"/>
      <c r="CP67" s="325"/>
      <c r="CQ67" s="325"/>
      <c r="CR67" s="325"/>
      <c r="CS67" s="325"/>
      <c r="CT67" s="325"/>
      <c r="CU67" s="325"/>
      <c r="CV67" s="325"/>
      <c r="CW67" s="325"/>
      <c r="CX67" s="325"/>
      <c r="CY67" s="325"/>
      <c r="CZ67" s="325"/>
      <c r="DA67" s="325"/>
      <c r="DB67" s="325"/>
      <c r="DC67" s="325"/>
      <c r="DD67" s="325"/>
      <c r="DE67" s="158"/>
    </row>
    <row r="68" spans="1:109" s="149" customFormat="1" ht="15" customHeight="1" x14ac:dyDescent="0.2">
      <c r="A68" s="325" t="s">
        <v>440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5"/>
      <c r="CA68" s="325"/>
      <c r="CB68" s="325"/>
      <c r="CC68" s="325"/>
      <c r="CD68" s="325"/>
      <c r="CE68" s="325"/>
      <c r="CF68" s="325"/>
      <c r="CG68" s="325"/>
      <c r="CH68" s="325"/>
      <c r="CI68" s="325"/>
      <c r="CJ68" s="325"/>
      <c r="CK68" s="325"/>
      <c r="CL68" s="325"/>
      <c r="CM68" s="325"/>
      <c r="CN68" s="325"/>
      <c r="CO68" s="325"/>
      <c r="CP68" s="325"/>
      <c r="CQ68" s="325"/>
      <c r="CR68" s="325"/>
      <c r="CS68" s="325"/>
      <c r="CT68" s="325"/>
      <c r="CU68" s="325"/>
      <c r="CV68" s="325"/>
      <c r="CW68" s="325"/>
      <c r="CX68" s="325"/>
      <c r="CY68" s="325"/>
      <c r="CZ68" s="325"/>
      <c r="DA68" s="325"/>
      <c r="DB68" s="325"/>
      <c r="DC68" s="325"/>
      <c r="DD68" s="325"/>
      <c r="DE68" s="158"/>
    </row>
    <row r="69" spans="1:109" s="149" customFormat="1" ht="15" customHeight="1" x14ac:dyDescent="0.2">
      <c r="A69" s="325" t="s">
        <v>444</v>
      </c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  <c r="BD69" s="325"/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  <c r="BV69" s="325"/>
      <c r="BW69" s="325"/>
      <c r="BX69" s="325"/>
      <c r="BY69" s="325"/>
      <c r="BZ69" s="325"/>
      <c r="CA69" s="325"/>
      <c r="CB69" s="325"/>
      <c r="CC69" s="325"/>
      <c r="CD69" s="325"/>
      <c r="CE69" s="325"/>
      <c r="CF69" s="325"/>
      <c r="CG69" s="325"/>
      <c r="CH69" s="325"/>
      <c r="CI69" s="325"/>
      <c r="CJ69" s="325"/>
      <c r="CK69" s="325"/>
      <c r="CL69" s="325"/>
      <c r="CM69" s="325"/>
      <c r="CN69" s="325"/>
      <c r="CO69" s="325"/>
      <c r="CP69" s="325"/>
      <c r="CQ69" s="325"/>
      <c r="CR69" s="325"/>
      <c r="CS69" s="325"/>
      <c r="CT69" s="325"/>
      <c r="CU69" s="325"/>
      <c r="CV69" s="325"/>
      <c r="CW69" s="325"/>
      <c r="CX69" s="325"/>
      <c r="CY69" s="325"/>
      <c r="CZ69" s="325"/>
      <c r="DA69" s="325"/>
      <c r="DB69" s="325"/>
      <c r="DC69" s="325"/>
      <c r="DD69" s="325"/>
      <c r="DE69" s="158"/>
    </row>
    <row r="70" spans="1:109" s="271" customFormat="1" ht="15" customHeight="1" x14ac:dyDescent="0.2">
      <c r="A70" s="325" t="s">
        <v>763</v>
      </c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325"/>
      <c r="BT70" s="325"/>
      <c r="BU70" s="325"/>
      <c r="BV70" s="325"/>
      <c r="BW70" s="325"/>
      <c r="BX70" s="325"/>
      <c r="BY70" s="325"/>
      <c r="BZ70" s="325"/>
      <c r="CA70" s="325"/>
      <c r="CB70" s="325"/>
      <c r="CC70" s="325"/>
      <c r="CD70" s="325"/>
      <c r="CE70" s="325"/>
      <c r="CF70" s="325"/>
      <c r="CG70" s="325"/>
      <c r="CH70" s="325"/>
      <c r="CI70" s="325"/>
      <c r="CJ70" s="325"/>
      <c r="CK70" s="325"/>
      <c r="CL70" s="325"/>
      <c r="CM70" s="325"/>
      <c r="CN70" s="325"/>
      <c r="CO70" s="325"/>
      <c r="CP70" s="325"/>
      <c r="CQ70" s="325"/>
      <c r="CR70" s="325"/>
      <c r="CS70" s="325"/>
      <c r="CT70" s="325"/>
      <c r="CU70" s="325"/>
      <c r="CV70" s="325"/>
      <c r="CW70" s="325"/>
      <c r="CX70" s="325"/>
      <c r="CY70" s="325"/>
      <c r="CZ70" s="325"/>
      <c r="DA70" s="325"/>
      <c r="DB70" s="325"/>
      <c r="DC70" s="325"/>
      <c r="DD70" s="325"/>
      <c r="DE70" s="158"/>
    </row>
    <row r="71" spans="1:109" s="149" customFormat="1" ht="15" customHeight="1" x14ac:dyDescent="0.2">
      <c r="A71" s="325" t="s">
        <v>755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5"/>
      <c r="AR71" s="325"/>
      <c r="AS71" s="325"/>
      <c r="AT71" s="325"/>
      <c r="AU71" s="325"/>
      <c r="AV71" s="325"/>
      <c r="AW71" s="325"/>
      <c r="AX71" s="325"/>
      <c r="AY71" s="325"/>
      <c r="AZ71" s="325"/>
      <c r="BA71" s="325"/>
      <c r="BB71" s="325"/>
      <c r="BC71" s="325"/>
      <c r="BD71" s="325"/>
      <c r="BE71" s="325"/>
      <c r="BF71" s="325"/>
      <c r="BG71" s="325"/>
      <c r="BH71" s="325"/>
      <c r="BI71" s="325"/>
      <c r="BJ71" s="325"/>
      <c r="BK71" s="325"/>
      <c r="BL71" s="325"/>
      <c r="BM71" s="325"/>
      <c r="BN71" s="325"/>
      <c r="BO71" s="325"/>
      <c r="BP71" s="325"/>
      <c r="BQ71" s="325"/>
      <c r="BR71" s="325"/>
      <c r="BS71" s="325"/>
      <c r="BT71" s="325"/>
      <c r="BU71" s="325"/>
      <c r="BV71" s="325"/>
      <c r="BW71" s="325"/>
      <c r="BX71" s="325"/>
      <c r="BY71" s="325"/>
      <c r="BZ71" s="325"/>
      <c r="CA71" s="325"/>
      <c r="CB71" s="325"/>
      <c r="CC71" s="325"/>
      <c r="CD71" s="325"/>
      <c r="CE71" s="325"/>
      <c r="CF71" s="325"/>
      <c r="CG71" s="325"/>
      <c r="CH71" s="325"/>
      <c r="CI71" s="325"/>
      <c r="CJ71" s="325"/>
      <c r="CK71" s="325"/>
      <c r="CL71" s="325"/>
      <c r="CM71" s="325"/>
      <c r="CN71" s="325"/>
      <c r="CO71" s="325"/>
      <c r="CP71" s="325"/>
      <c r="CQ71" s="325"/>
      <c r="CR71" s="325"/>
      <c r="CS71" s="325"/>
      <c r="CT71" s="325"/>
      <c r="CU71" s="325"/>
      <c r="CV71" s="325"/>
      <c r="CW71" s="325"/>
      <c r="CX71" s="325"/>
      <c r="CY71" s="325"/>
      <c r="CZ71" s="325"/>
      <c r="DA71" s="325"/>
      <c r="DB71" s="325"/>
      <c r="DC71" s="325"/>
      <c r="DD71" s="325"/>
      <c r="DE71" s="158"/>
    </row>
    <row r="72" spans="1:109" s="268" customFormat="1" ht="15" customHeight="1" x14ac:dyDescent="0.2">
      <c r="A72" s="325" t="s">
        <v>754</v>
      </c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25"/>
      <c r="BB72" s="325"/>
      <c r="BC72" s="325"/>
      <c r="BD72" s="325"/>
      <c r="BE72" s="325"/>
      <c r="BF72" s="325"/>
      <c r="BG72" s="325"/>
      <c r="BH72" s="325"/>
      <c r="BI72" s="325"/>
      <c r="BJ72" s="325"/>
      <c r="BK72" s="325"/>
      <c r="BL72" s="325"/>
      <c r="BM72" s="325"/>
      <c r="BN72" s="325"/>
      <c r="BO72" s="325"/>
      <c r="BP72" s="325"/>
      <c r="BQ72" s="325"/>
      <c r="BR72" s="325"/>
      <c r="BS72" s="325"/>
      <c r="BT72" s="325"/>
      <c r="BU72" s="325"/>
      <c r="BV72" s="325"/>
      <c r="BW72" s="325"/>
      <c r="BX72" s="325"/>
      <c r="BY72" s="325"/>
      <c r="BZ72" s="325"/>
      <c r="CA72" s="325"/>
      <c r="CB72" s="325"/>
      <c r="CC72" s="325"/>
      <c r="CD72" s="325"/>
      <c r="CE72" s="325"/>
      <c r="CF72" s="325"/>
      <c r="CG72" s="325"/>
      <c r="CH72" s="325"/>
      <c r="CI72" s="325"/>
      <c r="CJ72" s="325"/>
      <c r="CK72" s="325"/>
      <c r="CL72" s="325"/>
      <c r="CM72" s="325"/>
      <c r="CN72" s="325"/>
      <c r="CO72" s="325"/>
      <c r="CP72" s="325"/>
      <c r="CQ72" s="325"/>
      <c r="CR72" s="325"/>
      <c r="CS72" s="325"/>
      <c r="CT72" s="325"/>
      <c r="CU72" s="325"/>
      <c r="CV72" s="325"/>
      <c r="CW72" s="325"/>
      <c r="CX72" s="325"/>
      <c r="CY72" s="325"/>
      <c r="CZ72" s="325"/>
      <c r="DA72" s="325"/>
      <c r="DB72" s="325"/>
      <c r="DC72" s="325"/>
      <c r="DD72" s="325"/>
      <c r="DE72" s="158"/>
    </row>
    <row r="73" spans="1:109" s="149" customFormat="1" ht="15" customHeight="1" x14ac:dyDescent="0.2">
      <c r="A73" s="325" t="s">
        <v>441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  <c r="AQ73" s="325"/>
      <c r="AR73" s="325"/>
      <c r="AS73" s="325"/>
      <c r="AT73" s="325"/>
      <c r="AU73" s="325"/>
      <c r="AV73" s="325"/>
      <c r="AW73" s="325"/>
      <c r="AX73" s="325"/>
      <c r="AY73" s="325"/>
      <c r="AZ73" s="325"/>
      <c r="BA73" s="325"/>
      <c r="BB73" s="325"/>
      <c r="BC73" s="325"/>
      <c r="BD73" s="325"/>
      <c r="BE73" s="325"/>
      <c r="BF73" s="325"/>
      <c r="BG73" s="325"/>
      <c r="BH73" s="325"/>
      <c r="BI73" s="325"/>
      <c r="BJ73" s="325"/>
      <c r="BK73" s="325"/>
      <c r="BL73" s="325"/>
      <c r="BM73" s="325"/>
      <c r="BN73" s="325"/>
      <c r="BO73" s="325"/>
      <c r="BP73" s="325"/>
      <c r="BQ73" s="325"/>
      <c r="BR73" s="325"/>
      <c r="BS73" s="325"/>
      <c r="BT73" s="325"/>
      <c r="BU73" s="325"/>
      <c r="BV73" s="325"/>
      <c r="BW73" s="325"/>
      <c r="BX73" s="325"/>
      <c r="BY73" s="325"/>
      <c r="BZ73" s="325"/>
      <c r="CA73" s="325"/>
      <c r="CB73" s="325"/>
      <c r="CC73" s="325"/>
      <c r="CD73" s="325"/>
      <c r="CE73" s="325"/>
      <c r="CF73" s="325"/>
      <c r="CG73" s="325"/>
      <c r="CH73" s="325"/>
      <c r="CI73" s="325"/>
      <c r="CJ73" s="325"/>
      <c r="CK73" s="325"/>
      <c r="CL73" s="325"/>
      <c r="CM73" s="325"/>
      <c r="CN73" s="325"/>
      <c r="CO73" s="325"/>
      <c r="CP73" s="325"/>
      <c r="CQ73" s="325"/>
      <c r="CR73" s="325"/>
      <c r="CS73" s="325"/>
      <c r="CT73" s="325"/>
      <c r="CU73" s="325"/>
      <c r="CV73" s="325"/>
      <c r="CW73" s="325"/>
      <c r="CX73" s="325"/>
      <c r="CY73" s="325"/>
      <c r="CZ73" s="325"/>
      <c r="DA73" s="325"/>
      <c r="DB73" s="325"/>
      <c r="DC73" s="325"/>
      <c r="DD73" s="325"/>
      <c r="DE73" s="158"/>
    </row>
    <row r="74" spans="1:109" s="149" customFormat="1" ht="15" customHeight="1" x14ac:dyDescent="0.2">
      <c r="A74" s="325" t="s">
        <v>442</v>
      </c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  <c r="AL74" s="325"/>
      <c r="AM74" s="325"/>
      <c r="AN74" s="325"/>
      <c r="AO74" s="325"/>
      <c r="AP74" s="325"/>
      <c r="AQ74" s="325"/>
      <c r="AR74" s="325"/>
      <c r="AS74" s="325"/>
      <c r="AT74" s="325"/>
      <c r="AU74" s="325"/>
      <c r="AV74" s="325"/>
      <c r="AW74" s="325"/>
      <c r="AX74" s="325"/>
      <c r="AY74" s="325"/>
      <c r="AZ74" s="325"/>
      <c r="BA74" s="325"/>
      <c r="BB74" s="325"/>
      <c r="BC74" s="325"/>
      <c r="BD74" s="325"/>
      <c r="BE74" s="325"/>
      <c r="BF74" s="325"/>
      <c r="BG74" s="325"/>
      <c r="BH74" s="325"/>
      <c r="BI74" s="325"/>
      <c r="BJ74" s="325"/>
      <c r="BK74" s="325"/>
      <c r="BL74" s="325"/>
      <c r="BM74" s="325"/>
      <c r="BN74" s="325"/>
      <c r="BO74" s="325"/>
      <c r="BP74" s="325"/>
      <c r="BQ74" s="325"/>
      <c r="BR74" s="325"/>
      <c r="BS74" s="325"/>
      <c r="BT74" s="325"/>
      <c r="BU74" s="325"/>
      <c r="BV74" s="325"/>
      <c r="BW74" s="325"/>
      <c r="BX74" s="325"/>
      <c r="BY74" s="325"/>
      <c r="BZ74" s="325"/>
      <c r="CA74" s="325"/>
      <c r="CB74" s="325"/>
      <c r="CC74" s="325"/>
      <c r="CD74" s="325"/>
      <c r="CE74" s="325"/>
      <c r="CF74" s="325"/>
      <c r="CG74" s="325"/>
      <c r="CH74" s="325"/>
      <c r="CI74" s="325"/>
      <c r="CJ74" s="325"/>
      <c r="CK74" s="325"/>
      <c r="CL74" s="325"/>
      <c r="CM74" s="325"/>
      <c r="CN74" s="325"/>
      <c r="CO74" s="325"/>
      <c r="CP74" s="325"/>
      <c r="CQ74" s="325"/>
      <c r="CR74" s="325"/>
      <c r="CS74" s="325"/>
      <c r="CT74" s="325"/>
      <c r="CU74" s="325"/>
      <c r="CV74" s="325"/>
      <c r="CW74" s="325"/>
      <c r="CX74" s="325"/>
      <c r="CY74" s="325"/>
      <c r="CZ74" s="325"/>
      <c r="DA74" s="325"/>
      <c r="DB74" s="325"/>
      <c r="DC74" s="325"/>
      <c r="DD74" s="325"/>
      <c r="DE74" s="158"/>
    </row>
    <row r="75" spans="1:109" s="149" customFormat="1" ht="15" customHeight="1" x14ac:dyDescent="0.2">
      <c r="A75" s="325" t="s">
        <v>443</v>
      </c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  <c r="AQ75" s="325"/>
      <c r="AR75" s="325"/>
      <c r="AS75" s="325"/>
      <c r="AT75" s="325"/>
      <c r="AU75" s="325"/>
      <c r="AV75" s="325"/>
      <c r="AW75" s="325"/>
      <c r="AX75" s="325"/>
      <c r="AY75" s="325"/>
      <c r="AZ75" s="325"/>
      <c r="BA75" s="325"/>
      <c r="BB75" s="325"/>
      <c r="BC75" s="325"/>
      <c r="BD75" s="325"/>
      <c r="BE75" s="325"/>
      <c r="BF75" s="325"/>
      <c r="BG75" s="325"/>
      <c r="BH75" s="325"/>
      <c r="BI75" s="325"/>
      <c r="BJ75" s="325"/>
      <c r="BK75" s="325"/>
      <c r="BL75" s="325"/>
      <c r="BM75" s="325"/>
      <c r="BN75" s="325"/>
      <c r="BO75" s="325"/>
      <c r="BP75" s="325"/>
      <c r="BQ75" s="325"/>
      <c r="BR75" s="325"/>
      <c r="BS75" s="325"/>
      <c r="BT75" s="325"/>
      <c r="BU75" s="325"/>
      <c r="BV75" s="325"/>
      <c r="BW75" s="325"/>
      <c r="BX75" s="325"/>
      <c r="BY75" s="325"/>
      <c r="BZ75" s="325"/>
      <c r="CA75" s="325"/>
      <c r="CB75" s="325"/>
      <c r="CC75" s="325"/>
      <c r="CD75" s="325"/>
      <c r="CE75" s="325"/>
      <c r="CF75" s="325"/>
      <c r="CG75" s="325"/>
      <c r="CH75" s="325"/>
      <c r="CI75" s="325"/>
      <c r="CJ75" s="325"/>
      <c r="CK75" s="325"/>
      <c r="CL75" s="325"/>
      <c r="CM75" s="325"/>
      <c r="CN75" s="325"/>
      <c r="CO75" s="325"/>
      <c r="CP75" s="325"/>
      <c r="CQ75" s="325"/>
      <c r="CR75" s="325"/>
      <c r="CS75" s="325"/>
      <c r="CT75" s="325"/>
      <c r="CU75" s="325"/>
      <c r="CV75" s="325"/>
      <c r="CW75" s="325"/>
      <c r="CX75" s="325"/>
      <c r="CY75" s="325"/>
      <c r="CZ75" s="325"/>
      <c r="DA75" s="325"/>
      <c r="DB75" s="325"/>
      <c r="DC75" s="325"/>
      <c r="DD75" s="325"/>
      <c r="DE75" s="158"/>
    </row>
  </sheetData>
  <mergeCells count="100">
    <mergeCell ref="A39:DD39"/>
    <mergeCell ref="A60:DD60"/>
    <mergeCell ref="A72:DD72"/>
    <mergeCell ref="A37:BV37"/>
    <mergeCell ref="CK26:CN26"/>
    <mergeCell ref="CO26:CR26"/>
    <mergeCell ref="CS26:CV26"/>
    <mergeCell ref="A28:DD28"/>
    <mergeCell ref="A31:DD31"/>
    <mergeCell ref="A33:DD33"/>
    <mergeCell ref="A34:DD34"/>
    <mergeCell ref="A35:DD35"/>
    <mergeCell ref="A36:DD36"/>
    <mergeCell ref="A38:DD38"/>
    <mergeCell ref="BY26:CB26"/>
    <mergeCell ref="CC26:CF26"/>
    <mergeCell ref="CB17:CN17"/>
    <mergeCell ref="CB16:CN16"/>
    <mergeCell ref="AO24:DD24"/>
    <mergeCell ref="A24:AN24"/>
    <mergeCell ref="A23:AN23"/>
    <mergeCell ref="AO23:DD23"/>
    <mergeCell ref="CO18:DD18"/>
    <mergeCell ref="CB20:CN20"/>
    <mergeCell ref="AO21:BY21"/>
    <mergeCell ref="CO21:DD21"/>
    <mergeCell ref="CB21:CN21"/>
    <mergeCell ref="A26:BV26"/>
    <mergeCell ref="A30:AX30"/>
    <mergeCell ref="CB19:CN19"/>
    <mergeCell ref="A10:DD10"/>
    <mergeCell ref="CO14:DD14"/>
    <mergeCell ref="CO15:DD15"/>
    <mergeCell ref="AF16:BY17"/>
    <mergeCell ref="CO16:DD16"/>
    <mergeCell ref="CO17:DD17"/>
    <mergeCell ref="CO12:DD12"/>
    <mergeCell ref="AN13:AQ13"/>
    <mergeCell ref="AU13:BI13"/>
    <mergeCell ref="BJ13:BM13"/>
    <mergeCell ref="BN13:BP13"/>
    <mergeCell ref="CO13:DD13"/>
    <mergeCell ref="CB18:CN18"/>
    <mergeCell ref="A32:AX32"/>
    <mergeCell ref="CN7:CQ7"/>
    <mergeCell ref="CD13:CN13"/>
    <mergeCell ref="BN7:BO7"/>
    <mergeCell ref="BP7:BS7"/>
    <mergeCell ref="BT7:BU7"/>
    <mergeCell ref="BV7:CJ7"/>
    <mergeCell ref="CK7:CM7"/>
    <mergeCell ref="A9:DD9"/>
    <mergeCell ref="CO11:DD11"/>
    <mergeCell ref="CG26:CJ26"/>
    <mergeCell ref="CO19:DD19"/>
    <mergeCell ref="CO20:DD20"/>
    <mergeCell ref="A21:AN21"/>
    <mergeCell ref="DA26:DD26"/>
    <mergeCell ref="CW26:CZ26"/>
    <mergeCell ref="BE6:BX6"/>
    <mergeCell ref="BZ6:DD6"/>
    <mergeCell ref="BE2:DD2"/>
    <mergeCell ref="BE3:DD3"/>
    <mergeCell ref="BE4:DD4"/>
    <mergeCell ref="BE5:BX5"/>
    <mergeCell ref="BZ5:DD5"/>
    <mergeCell ref="A45:DD45"/>
    <mergeCell ref="A46:DD46"/>
    <mergeCell ref="A47:DD47"/>
    <mergeCell ref="A40:DD40"/>
    <mergeCell ref="A41:DD41"/>
    <mergeCell ref="A42:DD42"/>
    <mergeCell ref="A43:DD43"/>
    <mergeCell ref="A44:DD44"/>
    <mergeCell ref="A48:DE48"/>
    <mergeCell ref="A49:DD49"/>
    <mergeCell ref="A53:DD53"/>
    <mergeCell ref="A54:DD54"/>
    <mergeCell ref="A50:DD50"/>
    <mergeCell ref="A51:DD51"/>
    <mergeCell ref="A52:DD52"/>
    <mergeCell ref="A55:DD55"/>
    <mergeCell ref="A56:DD56"/>
    <mergeCell ref="A57:DD57"/>
    <mergeCell ref="A58:DD58"/>
    <mergeCell ref="A59:DD59"/>
    <mergeCell ref="A75:DD75"/>
    <mergeCell ref="A69:DD69"/>
    <mergeCell ref="A71:DD71"/>
    <mergeCell ref="A66:DD66"/>
    <mergeCell ref="A67:DD67"/>
    <mergeCell ref="A68:DD68"/>
    <mergeCell ref="A73:DD73"/>
    <mergeCell ref="A74:DD74"/>
    <mergeCell ref="A61:DD61"/>
    <mergeCell ref="A70:DD70"/>
    <mergeCell ref="A62:DD62"/>
    <mergeCell ref="A63:DD63"/>
    <mergeCell ref="A64:DD64"/>
    <mergeCell ref="A65:DD65"/>
  </mergeCells>
  <pageMargins left="0.70866141732283472" right="0.27559055118110237" top="0.41" bottom="0.39370078740157483" header="0.19685039370078741" footer="0.19685039370078741"/>
  <pageSetup paperSize="9" scale="82" orientation="portrait" r:id="rId1"/>
  <headerFooter alignWithMargins="0"/>
  <rowBreaks count="1" manualBreakCount="1">
    <brk id="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A240"/>
  <sheetViews>
    <sheetView view="pageBreakPreview" topLeftCell="A142" zoomScaleSheetLayoutView="100" workbookViewId="0">
      <selection activeCell="BT7" sqref="BT7:CI7"/>
    </sheetView>
  </sheetViews>
  <sheetFormatPr defaultColWidth="0.85546875" defaultRowHeight="12" customHeight="1" x14ac:dyDescent="0.25"/>
  <cols>
    <col min="1" max="87" width="0.85546875" style="115"/>
    <col min="88" max="88" width="6.140625" style="115" bestFit="1" customWidth="1"/>
    <col min="89" max="16384" width="0.85546875" style="115"/>
  </cols>
  <sheetData>
    <row r="1" spans="1:105" ht="3" customHeight="1" x14ac:dyDescent="0.25"/>
    <row r="2" spans="1:105" s="118" customFormat="1" ht="14.25" x14ac:dyDescent="0.2">
      <c r="A2" s="494" t="s">
        <v>260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4"/>
      <c r="BS2" s="494"/>
      <c r="BT2" s="494"/>
      <c r="BU2" s="494"/>
      <c r="BV2" s="494"/>
      <c r="BW2" s="494"/>
      <c r="BX2" s="494"/>
      <c r="BY2" s="494"/>
      <c r="BZ2" s="494"/>
      <c r="CA2" s="494"/>
      <c r="CB2" s="494"/>
      <c r="CC2" s="494"/>
      <c r="CD2" s="494"/>
      <c r="CE2" s="494"/>
      <c r="CF2" s="494"/>
      <c r="CG2" s="494"/>
      <c r="CH2" s="494"/>
      <c r="CI2" s="494"/>
      <c r="CJ2" s="494"/>
      <c r="CK2" s="494"/>
      <c r="CL2" s="494"/>
      <c r="CM2" s="494"/>
      <c r="CN2" s="494"/>
      <c r="CO2" s="494"/>
      <c r="CP2" s="494"/>
      <c r="CQ2" s="494"/>
      <c r="CR2" s="494"/>
      <c r="CS2" s="494"/>
      <c r="CT2" s="494"/>
      <c r="CU2" s="494"/>
      <c r="CV2" s="494"/>
      <c r="CW2" s="494"/>
      <c r="CX2" s="494"/>
      <c r="CY2" s="494"/>
      <c r="CZ2" s="494"/>
      <c r="DA2" s="494"/>
    </row>
    <row r="3" spans="1:105" ht="10.5" customHeight="1" x14ac:dyDescent="0.25"/>
    <row r="4" spans="1:105" s="121" customFormat="1" ht="45" customHeight="1" x14ac:dyDescent="0.25">
      <c r="A4" s="503" t="s">
        <v>249</v>
      </c>
      <c r="B4" s="504"/>
      <c r="C4" s="504"/>
      <c r="D4" s="504"/>
      <c r="E4" s="504"/>
      <c r="F4" s="505"/>
      <c r="G4" s="503" t="s">
        <v>261</v>
      </c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5"/>
      <c r="AE4" s="503" t="s">
        <v>262</v>
      </c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5"/>
      <c r="BD4" s="503" t="s">
        <v>263</v>
      </c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5"/>
      <c r="BT4" s="503" t="s">
        <v>264</v>
      </c>
      <c r="BU4" s="504"/>
      <c r="BV4" s="504"/>
      <c r="BW4" s="504"/>
      <c r="BX4" s="504"/>
      <c r="BY4" s="504"/>
      <c r="BZ4" s="504"/>
      <c r="CA4" s="504"/>
      <c r="CB4" s="504"/>
      <c r="CC4" s="504"/>
      <c r="CD4" s="504"/>
      <c r="CE4" s="504"/>
      <c r="CF4" s="504"/>
      <c r="CG4" s="504"/>
      <c r="CH4" s="504"/>
      <c r="CI4" s="505"/>
      <c r="CJ4" s="503" t="s">
        <v>265</v>
      </c>
      <c r="CK4" s="504"/>
      <c r="CL4" s="504"/>
      <c r="CM4" s="504"/>
      <c r="CN4" s="504"/>
      <c r="CO4" s="504"/>
      <c r="CP4" s="504"/>
      <c r="CQ4" s="504"/>
      <c r="CR4" s="504"/>
      <c r="CS4" s="504"/>
      <c r="CT4" s="504"/>
      <c r="CU4" s="504"/>
      <c r="CV4" s="504"/>
      <c r="CW4" s="504"/>
      <c r="CX4" s="504"/>
      <c r="CY4" s="504"/>
      <c r="CZ4" s="504"/>
      <c r="DA4" s="505"/>
    </row>
    <row r="5" spans="1:105" s="122" customFormat="1" ht="12.75" x14ac:dyDescent="0.25">
      <c r="A5" s="491">
        <v>1</v>
      </c>
      <c r="B5" s="491"/>
      <c r="C5" s="491"/>
      <c r="D5" s="491"/>
      <c r="E5" s="491"/>
      <c r="F5" s="491"/>
      <c r="G5" s="491">
        <v>2</v>
      </c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>
        <v>3</v>
      </c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491"/>
      <c r="BD5" s="491">
        <v>4</v>
      </c>
      <c r="BE5" s="491"/>
      <c r="BF5" s="491"/>
      <c r="BG5" s="491"/>
      <c r="BH5" s="491"/>
      <c r="BI5" s="491"/>
      <c r="BJ5" s="491"/>
      <c r="BK5" s="491"/>
      <c r="BL5" s="491"/>
      <c r="BM5" s="491"/>
      <c r="BN5" s="491"/>
      <c r="BO5" s="491"/>
      <c r="BP5" s="491"/>
      <c r="BQ5" s="491"/>
      <c r="BR5" s="491"/>
      <c r="BS5" s="491"/>
      <c r="BT5" s="491">
        <v>5</v>
      </c>
      <c r="BU5" s="491"/>
      <c r="BV5" s="491"/>
      <c r="BW5" s="491"/>
      <c r="BX5" s="491"/>
      <c r="BY5" s="491"/>
      <c r="BZ5" s="491"/>
      <c r="CA5" s="491"/>
      <c r="CB5" s="491"/>
      <c r="CC5" s="491"/>
      <c r="CD5" s="491"/>
      <c r="CE5" s="491"/>
      <c r="CF5" s="491"/>
      <c r="CG5" s="491"/>
      <c r="CH5" s="491"/>
      <c r="CI5" s="491"/>
      <c r="CJ5" s="491">
        <v>6</v>
      </c>
      <c r="CK5" s="491"/>
      <c r="CL5" s="491"/>
      <c r="CM5" s="491"/>
      <c r="CN5" s="491"/>
      <c r="CO5" s="491"/>
      <c r="CP5" s="491"/>
      <c r="CQ5" s="491"/>
      <c r="CR5" s="491"/>
      <c r="CS5" s="491"/>
      <c r="CT5" s="491"/>
      <c r="CU5" s="491"/>
      <c r="CV5" s="491"/>
      <c r="CW5" s="491"/>
      <c r="CX5" s="491"/>
      <c r="CY5" s="491"/>
      <c r="CZ5" s="491"/>
      <c r="DA5" s="491"/>
    </row>
    <row r="6" spans="1:105" s="122" customFormat="1" ht="12.75" x14ac:dyDescent="0.25">
      <c r="A6" s="528">
        <v>1</v>
      </c>
      <c r="B6" s="529"/>
      <c r="C6" s="529"/>
      <c r="D6" s="529"/>
      <c r="E6" s="529"/>
      <c r="F6" s="530"/>
      <c r="G6" s="534" t="s">
        <v>525</v>
      </c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6"/>
      <c r="AE6" s="528">
        <v>100</v>
      </c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29"/>
      <c r="AR6" s="529"/>
      <c r="AS6" s="529"/>
      <c r="AT6" s="529"/>
      <c r="AU6" s="529"/>
      <c r="AV6" s="529"/>
      <c r="AW6" s="529"/>
      <c r="AX6" s="529"/>
      <c r="AY6" s="529"/>
      <c r="AZ6" s="529"/>
      <c r="BA6" s="529"/>
      <c r="BB6" s="529"/>
      <c r="BC6" s="530"/>
      <c r="BD6" s="528">
        <v>14</v>
      </c>
      <c r="BE6" s="529"/>
      <c r="BF6" s="529"/>
      <c r="BG6" s="529"/>
      <c r="BH6" s="529"/>
      <c r="BI6" s="529"/>
      <c r="BJ6" s="529"/>
      <c r="BK6" s="529"/>
      <c r="BL6" s="529"/>
      <c r="BM6" s="529"/>
      <c r="BN6" s="529"/>
      <c r="BO6" s="529"/>
      <c r="BP6" s="529"/>
      <c r="BQ6" s="529"/>
      <c r="BR6" s="529"/>
      <c r="BS6" s="530"/>
      <c r="BT6" s="528">
        <v>10</v>
      </c>
      <c r="BU6" s="529"/>
      <c r="BV6" s="529"/>
      <c r="BW6" s="529"/>
      <c r="BX6" s="529"/>
      <c r="BY6" s="529"/>
      <c r="BZ6" s="529"/>
      <c r="CA6" s="529"/>
      <c r="CB6" s="529"/>
      <c r="CC6" s="529"/>
      <c r="CD6" s="529"/>
      <c r="CE6" s="529"/>
      <c r="CF6" s="529"/>
      <c r="CG6" s="529"/>
      <c r="CH6" s="529"/>
      <c r="CI6" s="530"/>
      <c r="CJ6" s="528">
        <v>13800</v>
      </c>
      <c r="CK6" s="529"/>
      <c r="CL6" s="529"/>
      <c r="CM6" s="529"/>
      <c r="CN6" s="529"/>
      <c r="CO6" s="529"/>
      <c r="CP6" s="529"/>
      <c r="CQ6" s="529"/>
      <c r="CR6" s="529"/>
      <c r="CS6" s="529"/>
      <c r="CT6" s="529"/>
      <c r="CU6" s="529"/>
      <c r="CV6" s="529"/>
      <c r="CW6" s="529"/>
      <c r="CX6" s="529"/>
      <c r="CY6" s="529"/>
      <c r="CZ6" s="529"/>
      <c r="DA6" s="530"/>
    </row>
    <row r="7" spans="1:105" s="122" customFormat="1" ht="12.75" x14ac:dyDescent="0.25">
      <c r="A7" s="528">
        <v>2</v>
      </c>
      <c r="B7" s="529"/>
      <c r="C7" s="529"/>
      <c r="D7" s="529"/>
      <c r="E7" s="529"/>
      <c r="F7" s="530"/>
      <c r="G7" s="534" t="s">
        <v>526</v>
      </c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6"/>
      <c r="AE7" s="528">
        <v>1700</v>
      </c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9"/>
      <c r="AQ7" s="529"/>
      <c r="AR7" s="529"/>
      <c r="AS7" s="529"/>
      <c r="AT7" s="529"/>
      <c r="AU7" s="529"/>
      <c r="AV7" s="529"/>
      <c r="AW7" s="529"/>
      <c r="AX7" s="529"/>
      <c r="AY7" s="529"/>
      <c r="AZ7" s="529"/>
      <c r="BA7" s="529"/>
      <c r="BB7" s="529"/>
      <c r="BC7" s="530"/>
      <c r="BD7" s="528">
        <v>65</v>
      </c>
      <c r="BE7" s="529"/>
      <c r="BF7" s="529"/>
      <c r="BG7" s="529"/>
      <c r="BH7" s="529"/>
      <c r="BI7" s="529"/>
      <c r="BJ7" s="529"/>
      <c r="BK7" s="529"/>
      <c r="BL7" s="529"/>
      <c r="BM7" s="529"/>
      <c r="BN7" s="529"/>
      <c r="BO7" s="529"/>
      <c r="BP7" s="529"/>
      <c r="BQ7" s="529"/>
      <c r="BR7" s="529"/>
      <c r="BS7" s="530"/>
      <c r="BT7" s="528" t="s">
        <v>451</v>
      </c>
      <c r="BU7" s="529"/>
      <c r="BV7" s="529"/>
      <c r="BW7" s="529"/>
      <c r="BX7" s="529"/>
      <c r="BY7" s="529"/>
      <c r="BZ7" s="529"/>
      <c r="CA7" s="529"/>
      <c r="CB7" s="529"/>
      <c r="CC7" s="529"/>
      <c r="CD7" s="529"/>
      <c r="CE7" s="529"/>
      <c r="CF7" s="529"/>
      <c r="CG7" s="529"/>
      <c r="CH7" s="529"/>
      <c r="CI7" s="530"/>
      <c r="CJ7" s="546">
        <v>110395.55</v>
      </c>
      <c r="CK7" s="547"/>
      <c r="CL7" s="547"/>
      <c r="CM7" s="547"/>
      <c r="CN7" s="547"/>
      <c r="CO7" s="547"/>
      <c r="CP7" s="547"/>
      <c r="CQ7" s="547"/>
      <c r="CR7" s="547"/>
      <c r="CS7" s="547"/>
      <c r="CT7" s="547"/>
      <c r="CU7" s="547"/>
      <c r="CV7" s="547"/>
      <c r="CW7" s="547"/>
      <c r="CX7" s="547"/>
      <c r="CY7" s="547"/>
      <c r="CZ7" s="547"/>
      <c r="DA7" s="548"/>
    </row>
    <row r="8" spans="1:105" s="122" customFormat="1" ht="12.75" x14ac:dyDescent="0.25">
      <c r="A8" s="528">
        <v>3</v>
      </c>
      <c r="B8" s="529"/>
      <c r="C8" s="529"/>
      <c r="D8" s="529"/>
      <c r="E8" s="529"/>
      <c r="F8" s="530"/>
      <c r="G8" s="534" t="s">
        <v>527</v>
      </c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6"/>
      <c r="AE8" s="528">
        <v>550</v>
      </c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  <c r="BB8" s="529"/>
      <c r="BC8" s="530"/>
      <c r="BD8" s="528">
        <v>12</v>
      </c>
      <c r="BE8" s="529"/>
      <c r="BF8" s="529"/>
      <c r="BG8" s="529"/>
      <c r="BH8" s="529"/>
      <c r="BI8" s="529"/>
      <c r="BJ8" s="529"/>
      <c r="BK8" s="529"/>
      <c r="BL8" s="529"/>
      <c r="BM8" s="529"/>
      <c r="BN8" s="529"/>
      <c r="BO8" s="529"/>
      <c r="BP8" s="529"/>
      <c r="BQ8" s="529"/>
      <c r="BR8" s="529"/>
      <c r="BS8" s="530"/>
      <c r="BT8" s="528">
        <v>10</v>
      </c>
      <c r="BU8" s="529"/>
      <c r="BV8" s="529"/>
      <c r="BW8" s="529"/>
      <c r="BX8" s="529"/>
      <c r="BY8" s="529"/>
      <c r="BZ8" s="529"/>
      <c r="CA8" s="529"/>
      <c r="CB8" s="529"/>
      <c r="CC8" s="529"/>
      <c r="CD8" s="529"/>
      <c r="CE8" s="529"/>
      <c r="CF8" s="529"/>
      <c r="CG8" s="529"/>
      <c r="CH8" s="529"/>
      <c r="CI8" s="530"/>
      <c r="CJ8" s="528">
        <v>64254</v>
      </c>
      <c r="CK8" s="529"/>
      <c r="CL8" s="529"/>
      <c r="CM8" s="529"/>
      <c r="CN8" s="529"/>
      <c r="CO8" s="529"/>
      <c r="CP8" s="529"/>
      <c r="CQ8" s="529"/>
      <c r="CR8" s="529"/>
      <c r="CS8" s="529"/>
      <c r="CT8" s="529"/>
      <c r="CU8" s="529"/>
      <c r="CV8" s="529"/>
      <c r="CW8" s="529"/>
      <c r="CX8" s="529"/>
      <c r="CY8" s="529"/>
      <c r="CZ8" s="529"/>
      <c r="DA8" s="530"/>
    </row>
    <row r="9" spans="1:105" s="122" customFormat="1" ht="12.75" x14ac:dyDescent="0.25">
      <c r="A9" s="528">
        <v>4</v>
      </c>
      <c r="B9" s="529"/>
      <c r="C9" s="529"/>
      <c r="D9" s="529"/>
      <c r="E9" s="529"/>
      <c r="F9" s="530"/>
      <c r="G9" s="528" t="s">
        <v>785</v>
      </c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29"/>
      <c r="AD9" s="530"/>
      <c r="AE9" s="528">
        <v>100</v>
      </c>
      <c r="AF9" s="529"/>
      <c r="AG9" s="529"/>
      <c r="AH9" s="529"/>
      <c r="AI9" s="529"/>
      <c r="AJ9" s="529"/>
      <c r="AK9" s="529"/>
      <c r="AL9" s="529"/>
      <c r="AM9" s="529"/>
      <c r="AN9" s="529"/>
      <c r="AO9" s="529"/>
      <c r="AP9" s="529"/>
      <c r="AQ9" s="529"/>
      <c r="AR9" s="529"/>
      <c r="AS9" s="529"/>
      <c r="AT9" s="529"/>
      <c r="AU9" s="529"/>
      <c r="AV9" s="529"/>
      <c r="AW9" s="529"/>
      <c r="AX9" s="529"/>
      <c r="AY9" s="529"/>
      <c r="AZ9" s="529"/>
      <c r="BA9" s="529"/>
      <c r="BB9" s="529"/>
      <c r="BC9" s="530"/>
      <c r="BD9" s="528">
        <v>65</v>
      </c>
      <c r="BE9" s="529"/>
      <c r="BF9" s="529"/>
      <c r="BG9" s="529"/>
      <c r="BH9" s="529"/>
      <c r="BI9" s="529"/>
      <c r="BJ9" s="529"/>
      <c r="BK9" s="529"/>
      <c r="BL9" s="529"/>
      <c r="BM9" s="529"/>
      <c r="BN9" s="529"/>
      <c r="BO9" s="529"/>
      <c r="BP9" s="529"/>
      <c r="BQ9" s="529"/>
      <c r="BR9" s="529"/>
      <c r="BS9" s="530"/>
      <c r="BT9" s="528" t="s">
        <v>451</v>
      </c>
      <c r="BU9" s="529"/>
      <c r="BV9" s="529"/>
      <c r="BW9" s="529"/>
      <c r="BX9" s="529"/>
      <c r="BY9" s="529"/>
      <c r="BZ9" s="529"/>
      <c r="CA9" s="529"/>
      <c r="CB9" s="529"/>
      <c r="CC9" s="529"/>
      <c r="CD9" s="529"/>
      <c r="CE9" s="529"/>
      <c r="CF9" s="529"/>
      <c r="CG9" s="529"/>
      <c r="CH9" s="529"/>
      <c r="CI9" s="530"/>
      <c r="CJ9" s="528">
        <v>6484</v>
      </c>
      <c r="CK9" s="529"/>
      <c r="CL9" s="529"/>
      <c r="CM9" s="529"/>
      <c r="CN9" s="529"/>
      <c r="CO9" s="529"/>
      <c r="CP9" s="529"/>
      <c r="CQ9" s="529"/>
      <c r="CR9" s="529"/>
      <c r="CS9" s="529"/>
      <c r="CT9" s="529"/>
      <c r="CU9" s="529"/>
      <c r="CV9" s="529"/>
      <c r="CW9" s="529"/>
      <c r="CX9" s="529"/>
      <c r="CY9" s="529"/>
      <c r="CZ9" s="529"/>
      <c r="DA9" s="530"/>
    </row>
    <row r="10" spans="1:105" s="122" customFormat="1" ht="12.75" x14ac:dyDescent="0.25">
      <c r="A10" s="528">
        <v>5</v>
      </c>
      <c r="B10" s="529"/>
      <c r="C10" s="529"/>
      <c r="D10" s="529"/>
      <c r="E10" s="529"/>
      <c r="F10" s="530"/>
      <c r="G10" s="534" t="s">
        <v>526</v>
      </c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6"/>
      <c r="AE10" s="528">
        <v>5967.1</v>
      </c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29"/>
      <c r="AY10" s="529"/>
      <c r="AZ10" s="529"/>
      <c r="BA10" s="529"/>
      <c r="BB10" s="529"/>
      <c r="BC10" s="530"/>
      <c r="BD10" s="528">
        <v>2</v>
      </c>
      <c r="BE10" s="529"/>
      <c r="BF10" s="529"/>
      <c r="BG10" s="529"/>
      <c r="BH10" s="529"/>
      <c r="BI10" s="529"/>
      <c r="BJ10" s="529"/>
      <c r="BK10" s="529"/>
      <c r="BL10" s="529"/>
      <c r="BM10" s="529"/>
      <c r="BN10" s="529"/>
      <c r="BO10" s="529"/>
      <c r="BP10" s="529"/>
      <c r="BQ10" s="529"/>
      <c r="BR10" s="529"/>
      <c r="BS10" s="530"/>
      <c r="BT10" s="528" t="s">
        <v>451</v>
      </c>
      <c r="BU10" s="529"/>
      <c r="BV10" s="529"/>
      <c r="BW10" s="529"/>
      <c r="BX10" s="529"/>
      <c r="BY10" s="529"/>
      <c r="BZ10" s="529"/>
      <c r="CA10" s="529"/>
      <c r="CB10" s="529"/>
      <c r="CC10" s="529"/>
      <c r="CD10" s="529"/>
      <c r="CE10" s="529"/>
      <c r="CF10" s="529"/>
      <c r="CG10" s="529"/>
      <c r="CH10" s="529"/>
      <c r="CI10" s="530"/>
      <c r="CJ10" s="528">
        <v>11934.2</v>
      </c>
      <c r="CK10" s="529"/>
      <c r="CL10" s="529"/>
      <c r="CM10" s="529"/>
      <c r="CN10" s="529"/>
      <c r="CO10" s="529"/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30"/>
    </row>
    <row r="11" spans="1:105" s="123" customFormat="1" ht="15" customHeight="1" x14ac:dyDescent="0.25">
      <c r="A11" s="484"/>
      <c r="B11" s="484"/>
      <c r="C11" s="484"/>
      <c r="D11" s="484"/>
      <c r="E11" s="484"/>
      <c r="F11" s="484"/>
      <c r="G11" s="488" t="s">
        <v>259</v>
      </c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9"/>
      <c r="AE11" s="480" t="s">
        <v>7</v>
      </c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 t="s">
        <v>7</v>
      </c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0"/>
      <c r="BR11" s="480"/>
      <c r="BS11" s="480"/>
      <c r="BT11" s="480" t="s">
        <v>7</v>
      </c>
      <c r="BU11" s="480"/>
      <c r="BV11" s="480"/>
      <c r="BW11" s="480"/>
      <c r="BX11" s="480"/>
      <c r="BY11" s="480"/>
      <c r="BZ11" s="480"/>
      <c r="CA11" s="480"/>
      <c r="CB11" s="480"/>
      <c r="CC11" s="480"/>
      <c r="CD11" s="480"/>
      <c r="CE11" s="480"/>
      <c r="CF11" s="480"/>
      <c r="CG11" s="480"/>
      <c r="CH11" s="480"/>
      <c r="CI11" s="480"/>
      <c r="CJ11" s="558">
        <f>SUM(CJ6:DA10)</f>
        <v>206867.75</v>
      </c>
      <c r="CK11" s="558"/>
      <c r="CL11" s="558"/>
      <c r="CM11" s="558"/>
      <c r="CN11" s="558"/>
      <c r="CO11" s="558"/>
      <c r="CP11" s="558"/>
      <c r="CQ11" s="558"/>
      <c r="CR11" s="558"/>
      <c r="CS11" s="558"/>
      <c r="CT11" s="558"/>
      <c r="CU11" s="558"/>
      <c r="CV11" s="558"/>
      <c r="CW11" s="558"/>
      <c r="CX11" s="558"/>
      <c r="CY11" s="558"/>
      <c r="CZ11" s="558"/>
      <c r="DA11" s="558"/>
    </row>
    <row r="13" spans="1:105" s="118" customFormat="1" ht="14.25" x14ac:dyDescent="0.2">
      <c r="A13" s="494" t="s">
        <v>266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  <c r="AQ13" s="494"/>
      <c r="AR13" s="494"/>
      <c r="AS13" s="494"/>
      <c r="AT13" s="494"/>
      <c r="AU13" s="494"/>
      <c r="AV13" s="494"/>
      <c r="AW13" s="494"/>
      <c r="AX13" s="494"/>
      <c r="AY13" s="494"/>
      <c r="AZ13" s="494"/>
      <c r="BA13" s="494"/>
      <c r="BB13" s="494"/>
      <c r="BC13" s="494"/>
      <c r="BD13" s="494"/>
      <c r="BE13" s="494"/>
      <c r="BF13" s="494"/>
      <c r="BG13" s="494"/>
      <c r="BH13" s="494"/>
      <c r="BI13" s="494"/>
      <c r="BJ13" s="494"/>
      <c r="BK13" s="494"/>
      <c r="BL13" s="494"/>
      <c r="BM13" s="494"/>
      <c r="BN13" s="494"/>
      <c r="BO13" s="494"/>
      <c r="BP13" s="494"/>
      <c r="BQ13" s="494"/>
      <c r="BR13" s="494"/>
      <c r="BS13" s="494"/>
      <c r="BT13" s="494"/>
      <c r="BU13" s="494"/>
      <c r="BV13" s="494"/>
      <c r="BW13" s="494"/>
      <c r="BX13" s="494"/>
      <c r="BY13" s="494"/>
      <c r="BZ13" s="494"/>
      <c r="CA13" s="494"/>
      <c r="CB13" s="494"/>
      <c r="CC13" s="494"/>
      <c r="CD13" s="494"/>
      <c r="CE13" s="494"/>
      <c r="CF13" s="494"/>
      <c r="CG13" s="494"/>
      <c r="CH13" s="494"/>
      <c r="CI13" s="494"/>
      <c r="CJ13" s="494"/>
      <c r="CK13" s="494"/>
      <c r="CL13" s="494"/>
      <c r="CM13" s="494"/>
      <c r="CN13" s="494"/>
      <c r="CO13" s="494"/>
      <c r="CP13" s="494"/>
      <c r="CQ13" s="494"/>
      <c r="CR13" s="494"/>
      <c r="CS13" s="494"/>
      <c r="CT13" s="494"/>
      <c r="CU13" s="494"/>
      <c r="CV13" s="494"/>
      <c r="CW13" s="494"/>
      <c r="CX13" s="494"/>
      <c r="CY13" s="494"/>
      <c r="CZ13" s="494"/>
      <c r="DA13" s="494"/>
    </row>
    <row r="14" spans="1:105" ht="10.5" customHeight="1" x14ac:dyDescent="0.25"/>
    <row r="15" spans="1:105" s="121" customFormat="1" ht="55.5" customHeight="1" x14ac:dyDescent="0.25">
      <c r="A15" s="503" t="s">
        <v>249</v>
      </c>
      <c r="B15" s="504"/>
      <c r="C15" s="504"/>
      <c r="D15" s="504"/>
      <c r="E15" s="504"/>
      <c r="F15" s="505"/>
      <c r="G15" s="503" t="s">
        <v>261</v>
      </c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5"/>
      <c r="AE15" s="503" t="s">
        <v>267</v>
      </c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4"/>
      <c r="AW15" s="504"/>
      <c r="AX15" s="504"/>
      <c r="AY15" s="505"/>
      <c r="AZ15" s="503" t="s">
        <v>268</v>
      </c>
      <c r="BA15" s="504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504"/>
      <c r="BQ15" s="505"/>
      <c r="BR15" s="503" t="s">
        <v>269</v>
      </c>
      <c r="BS15" s="504"/>
      <c r="BT15" s="504"/>
      <c r="BU15" s="504"/>
      <c r="BV15" s="504"/>
      <c r="BW15" s="504"/>
      <c r="BX15" s="504"/>
      <c r="BY15" s="504"/>
      <c r="BZ15" s="504"/>
      <c r="CA15" s="504"/>
      <c r="CB15" s="504"/>
      <c r="CC15" s="504"/>
      <c r="CD15" s="504"/>
      <c r="CE15" s="504"/>
      <c r="CF15" s="504"/>
      <c r="CG15" s="504"/>
      <c r="CH15" s="504"/>
      <c r="CI15" s="505"/>
      <c r="CJ15" s="503" t="s">
        <v>265</v>
      </c>
      <c r="CK15" s="504"/>
      <c r="CL15" s="504"/>
      <c r="CM15" s="504"/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  <c r="CX15" s="504"/>
      <c r="CY15" s="504"/>
      <c r="CZ15" s="504"/>
      <c r="DA15" s="505"/>
    </row>
    <row r="16" spans="1:105" s="122" customFormat="1" ht="12.75" x14ac:dyDescent="0.25">
      <c r="A16" s="491">
        <v>1</v>
      </c>
      <c r="B16" s="491"/>
      <c r="C16" s="491"/>
      <c r="D16" s="491"/>
      <c r="E16" s="491"/>
      <c r="F16" s="491"/>
      <c r="G16" s="491">
        <v>2</v>
      </c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>
        <v>3</v>
      </c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Y16" s="491"/>
      <c r="AZ16" s="491">
        <v>4</v>
      </c>
      <c r="BA16" s="491"/>
      <c r="BB16" s="491"/>
      <c r="BC16" s="491"/>
      <c r="BD16" s="491"/>
      <c r="BE16" s="491"/>
      <c r="BF16" s="491"/>
      <c r="BG16" s="491"/>
      <c r="BH16" s="491"/>
      <c r="BI16" s="491"/>
      <c r="BJ16" s="491"/>
      <c r="BK16" s="491"/>
      <c r="BL16" s="491"/>
      <c r="BM16" s="491"/>
      <c r="BN16" s="491"/>
      <c r="BO16" s="491"/>
      <c r="BP16" s="491"/>
      <c r="BQ16" s="491"/>
      <c r="BR16" s="491">
        <v>5</v>
      </c>
      <c r="BS16" s="491"/>
      <c r="BT16" s="491"/>
      <c r="BU16" s="491"/>
      <c r="BV16" s="491"/>
      <c r="BW16" s="491"/>
      <c r="BX16" s="491"/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1"/>
      <c r="CJ16" s="491">
        <v>6</v>
      </c>
      <c r="CK16" s="491"/>
      <c r="CL16" s="491"/>
      <c r="CM16" s="491"/>
      <c r="CN16" s="491"/>
      <c r="CO16" s="491"/>
      <c r="CP16" s="491"/>
      <c r="CQ16" s="491"/>
      <c r="CR16" s="491"/>
      <c r="CS16" s="491"/>
      <c r="CT16" s="491"/>
      <c r="CU16" s="491"/>
      <c r="CV16" s="491"/>
      <c r="CW16" s="491"/>
      <c r="CX16" s="491"/>
      <c r="CY16" s="491"/>
      <c r="CZ16" s="491"/>
      <c r="DA16" s="491"/>
    </row>
    <row r="17" spans="1:105" s="123" customFormat="1" ht="15" customHeight="1" x14ac:dyDescent="0.25">
      <c r="A17" s="484"/>
      <c r="B17" s="484"/>
      <c r="C17" s="484"/>
      <c r="D17" s="484"/>
      <c r="E17" s="484"/>
      <c r="F17" s="484"/>
      <c r="G17" s="549" t="s">
        <v>451</v>
      </c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480" t="s">
        <v>451</v>
      </c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 t="s">
        <v>451</v>
      </c>
      <c r="BA17" s="480"/>
      <c r="BB17" s="480"/>
      <c r="BC17" s="480"/>
      <c r="BD17" s="480"/>
      <c r="BE17" s="480"/>
      <c r="BF17" s="480"/>
      <c r="BG17" s="480"/>
      <c r="BH17" s="480"/>
      <c r="BI17" s="480"/>
      <c r="BJ17" s="480"/>
      <c r="BK17" s="480"/>
      <c r="BL17" s="480"/>
      <c r="BM17" s="480"/>
      <c r="BN17" s="480"/>
      <c r="BO17" s="480"/>
      <c r="BP17" s="480"/>
      <c r="BQ17" s="480"/>
      <c r="BR17" s="480" t="s">
        <v>451</v>
      </c>
      <c r="BS17" s="480"/>
      <c r="BT17" s="480"/>
      <c r="BU17" s="480"/>
      <c r="BV17" s="480"/>
      <c r="BW17" s="480"/>
      <c r="BX17" s="480"/>
      <c r="BY17" s="480"/>
      <c r="BZ17" s="480"/>
      <c r="CA17" s="480"/>
      <c r="CB17" s="480"/>
      <c r="CC17" s="480"/>
      <c r="CD17" s="480"/>
      <c r="CE17" s="480"/>
      <c r="CF17" s="480"/>
      <c r="CG17" s="480"/>
      <c r="CH17" s="480"/>
      <c r="CI17" s="480"/>
      <c r="CJ17" s="480" t="s">
        <v>451</v>
      </c>
      <c r="CK17" s="480"/>
      <c r="CL17" s="480"/>
      <c r="CM17" s="480"/>
      <c r="CN17" s="480"/>
      <c r="CO17" s="480"/>
      <c r="CP17" s="480"/>
      <c r="CQ17" s="480"/>
      <c r="CR17" s="480"/>
      <c r="CS17" s="480"/>
      <c r="CT17" s="480"/>
      <c r="CU17" s="480"/>
      <c r="CV17" s="480"/>
      <c r="CW17" s="480"/>
      <c r="CX17" s="480"/>
      <c r="CY17" s="480"/>
      <c r="CZ17" s="480"/>
      <c r="DA17" s="480"/>
    </row>
    <row r="18" spans="1:105" s="123" customFormat="1" ht="15" customHeight="1" x14ac:dyDescent="0.25">
      <c r="A18" s="484"/>
      <c r="B18" s="484"/>
      <c r="C18" s="484"/>
      <c r="D18" s="484"/>
      <c r="E18" s="484"/>
      <c r="F18" s="484"/>
      <c r="G18" s="488" t="s">
        <v>259</v>
      </c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9"/>
      <c r="AE18" s="480" t="s">
        <v>7</v>
      </c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 t="s">
        <v>7</v>
      </c>
      <c r="BA18" s="480"/>
      <c r="BB18" s="480"/>
      <c r="BC18" s="480"/>
      <c r="BD18" s="480"/>
      <c r="BE18" s="480"/>
      <c r="BF18" s="480"/>
      <c r="BG18" s="480"/>
      <c r="BH18" s="480"/>
      <c r="BI18" s="480"/>
      <c r="BJ18" s="480"/>
      <c r="BK18" s="480"/>
      <c r="BL18" s="480"/>
      <c r="BM18" s="480"/>
      <c r="BN18" s="480"/>
      <c r="BO18" s="480"/>
      <c r="BP18" s="480"/>
      <c r="BQ18" s="480"/>
      <c r="BR18" s="480" t="s">
        <v>7</v>
      </c>
      <c r="BS18" s="480"/>
      <c r="BT18" s="480"/>
      <c r="BU18" s="480"/>
      <c r="BV18" s="480"/>
      <c r="BW18" s="480"/>
      <c r="BX18" s="480"/>
      <c r="BY18" s="480"/>
      <c r="BZ18" s="480"/>
      <c r="CA18" s="480"/>
      <c r="CB18" s="480"/>
      <c r="CC18" s="480"/>
      <c r="CD18" s="480"/>
      <c r="CE18" s="480"/>
      <c r="CF18" s="480"/>
      <c r="CG18" s="480"/>
      <c r="CH18" s="480"/>
      <c r="CI18" s="480"/>
      <c r="CJ18" s="480"/>
      <c r="CK18" s="480"/>
      <c r="CL18" s="480"/>
      <c r="CM18" s="480"/>
      <c r="CN18" s="480"/>
      <c r="CO18" s="480"/>
      <c r="CP18" s="480"/>
      <c r="CQ18" s="480"/>
      <c r="CR18" s="480"/>
      <c r="CS18" s="480"/>
      <c r="CT18" s="480"/>
      <c r="CU18" s="480"/>
      <c r="CV18" s="480"/>
      <c r="CW18" s="480"/>
      <c r="CX18" s="480"/>
      <c r="CY18" s="480"/>
      <c r="CZ18" s="480"/>
      <c r="DA18" s="480"/>
    </row>
    <row r="20" spans="1:105" s="118" customFormat="1" ht="41.25" customHeight="1" x14ac:dyDescent="0.2">
      <c r="A20" s="550" t="s">
        <v>270</v>
      </c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0"/>
      <c r="AJ20" s="550"/>
      <c r="AK20" s="550"/>
      <c r="AL20" s="550"/>
      <c r="AM20" s="550"/>
      <c r="AN20" s="550"/>
      <c r="AO20" s="550"/>
      <c r="AP20" s="550"/>
      <c r="AQ20" s="550"/>
      <c r="AR20" s="550"/>
      <c r="AS20" s="550"/>
      <c r="AT20" s="550"/>
      <c r="AU20" s="550"/>
      <c r="AV20" s="550"/>
      <c r="AW20" s="550"/>
      <c r="AX20" s="550"/>
      <c r="AY20" s="550"/>
      <c r="AZ20" s="550"/>
      <c r="BA20" s="550"/>
      <c r="BB20" s="550"/>
      <c r="BC20" s="550"/>
      <c r="BD20" s="550"/>
      <c r="BE20" s="550"/>
      <c r="BF20" s="550"/>
      <c r="BG20" s="550"/>
      <c r="BH20" s="550"/>
      <c r="BI20" s="550"/>
      <c r="BJ20" s="550"/>
      <c r="BK20" s="550"/>
      <c r="BL20" s="550"/>
      <c r="BM20" s="550"/>
      <c r="BN20" s="550"/>
      <c r="BO20" s="550"/>
      <c r="BP20" s="550"/>
      <c r="BQ20" s="550"/>
      <c r="BR20" s="550"/>
      <c r="BS20" s="550"/>
      <c r="BT20" s="550"/>
      <c r="BU20" s="550"/>
      <c r="BV20" s="550"/>
      <c r="BW20" s="550"/>
      <c r="BX20" s="550"/>
      <c r="BY20" s="550"/>
      <c r="BZ20" s="550"/>
      <c r="CA20" s="550"/>
      <c r="CB20" s="550"/>
      <c r="CC20" s="550"/>
      <c r="CD20" s="550"/>
      <c r="CE20" s="550"/>
      <c r="CF20" s="550"/>
      <c r="CG20" s="550"/>
      <c r="CH20" s="550"/>
      <c r="CI20" s="550"/>
      <c r="CJ20" s="550"/>
      <c r="CK20" s="550"/>
      <c r="CL20" s="550"/>
      <c r="CM20" s="550"/>
      <c r="CN20" s="550"/>
      <c r="CO20" s="550"/>
      <c r="CP20" s="550"/>
      <c r="CQ20" s="550"/>
      <c r="CR20" s="550"/>
      <c r="CS20" s="550"/>
      <c r="CT20" s="550"/>
      <c r="CU20" s="550"/>
      <c r="CV20" s="550"/>
      <c r="CW20" s="550"/>
      <c r="CX20" s="550"/>
      <c r="CY20" s="550"/>
      <c r="CZ20" s="550"/>
      <c r="DA20" s="550"/>
    </row>
    <row r="21" spans="1:105" ht="10.5" customHeight="1" x14ac:dyDescent="0.25"/>
    <row r="22" spans="1:105" ht="55.5" customHeight="1" x14ac:dyDescent="0.25">
      <c r="A22" s="503" t="s">
        <v>249</v>
      </c>
      <c r="B22" s="504"/>
      <c r="C22" s="504"/>
      <c r="D22" s="504"/>
      <c r="E22" s="504"/>
      <c r="F22" s="505"/>
      <c r="G22" s="503" t="s">
        <v>271</v>
      </c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/>
      <c r="AO22" s="504"/>
      <c r="AP22" s="504"/>
      <c r="AQ22" s="504"/>
      <c r="AR22" s="504"/>
      <c r="AS22" s="504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  <c r="BT22" s="504"/>
      <c r="BU22" s="504"/>
      <c r="BV22" s="505"/>
      <c r="BW22" s="503" t="s">
        <v>272</v>
      </c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5"/>
      <c r="CM22" s="503" t="s">
        <v>273</v>
      </c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5"/>
    </row>
    <row r="23" spans="1:105" s="35" customFormat="1" ht="12.75" x14ac:dyDescent="0.2">
      <c r="A23" s="491">
        <v>1</v>
      </c>
      <c r="B23" s="491"/>
      <c r="C23" s="491"/>
      <c r="D23" s="491"/>
      <c r="E23" s="491"/>
      <c r="F23" s="491"/>
      <c r="G23" s="491">
        <v>2</v>
      </c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491"/>
      <c r="BE23" s="491"/>
      <c r="BF23" s="491"/>
      <c r="BG23" s="491"/>
      <c r="BH23" s="491"/>
      <c r="BI23" s="491"/>
      <c r="BJ23" s="491"/>
      <c r="BK23" s="491"/>
      <c r="BL23" s="491"/>
      <c r="BM23" s="491"/>
      <c r="BN23" s="491"/>
      <c r="BO23" s="491"/>
      <c r="BP23" s="491"/>
      <c r="BQ23" s="491"/>
      <c r="BR23" s="491"/>
      <c r="BS23" s="491"/>
      <c r="BT23" s="491"/>
      <c r="BU23" s="491"/>
      <c r="BV23" s="491"/>
      <c r="BW23" s="491">
        <v>3</v>
      </c>
      <c r="BX23" s="491"/>
      <c r="BY23" s="491"/>
      <c r="BZ23" s="491"/>
      <c r="CA23" s="491"/>
      <c r="CB23" s="491"/>
      <c r="CC23" s="491"/>
      <c r="CD23" s="491"/>
      <c r="CE23" s="491"/>
      <c r="CF23" s="491"/>
      <c r="CG23" s="491"/>
      <c r="CH23" s="491"/>
      <c r="CI23" s="491"/>
      <c r="CJ23" s="491"/>
      <c r="CK23" s="491"/>
      <c r="CL23" s="491"/>
      <c r="CM23" s="491">
        <v>4</v>
      </c>
      <c r="CN23" s="491"/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491"/>
      <c r="DA23" s="491"/>
    </row>
    <row r="24" spans="1:105" ht="15" customHeight="1" x14ac:dyDescent="0.25">
      <c r="A24" s="484" t="s">
        <v>274</v>
      </c>
      <c r="B24" s="484"/>
      <c r="C24" s="484"/>
      <c r="D24" s="484"/>
      <c r="E24" s="484"/>
      <c r="F24" s="484"/>
      <c r="G24" s="124"/>
      <c r="H24" s="523" t="s">
        <v>275</v>
      </c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523"/>
      <c r="BG24" s="523"/>
      <c r="BH24" s="523"/>
      <c r="BI24" s="523"/>
      <c r="BJ24" s="523"/>
      <c r="BK24" s="523"/>
      <c r="BL24" s="523"/>
      <c r="BM24" s="523"/>
      <c r="BN24" s="523"/>
      <c r="BO24" s="523"/>
      <c r="BP24" s="523"/>
      <c r="BQ24" s="523"/>
      <c r="BR24" s="523"/>
      <c r="BS24" s="523"/>
      <c r="BT24" s="523"/>
      <c r="BU24" s="523"/>
      <c r="BV24" s="524"/>
      <c r="BW24" s="480" t="s">
        <v>7</v>
      </c>
      <c r="BX24" s="480"/>
      <c r="BY24" s="480"/>
      <c r="BZ24" s="480"/>
      <c r="CA24" s="480"/>
      <c r="CB24" s="480"/>
      <c r="CC24" s="480"/>
      <c r="CD24" s="480"/>
      <c r="CE24" s="480"/>
      <c r="CF24" s="480"/>
      <c r="CG24" s="480"/>
      <c r="CH24" s="480"/>
      <c r="CI24" s="480"/>
      <c r="CJ24" s="480"/>
      <c r="CK24" s="480"/>
      <c r="CL24" s="480"/>
      <c r="CM24" s="480">
        <f>SUM(CM25)</f>
        <v>10635047.15</v>
      </c>
      <c r="CN24" s="480"/>
      <c r="CO24" s="480"/>
      <c r="CP24" s="480"/>
      <c r="CQ24" s="480"/>
      <c r="CR24" s="480"/>
      <c r="CS24" s="480"/>
      <c r="CT24" s="480"/>
      <c r="CU24" s="480"/>
      <c r="CV24" s="480"/>
      <c r="CW24" s="480"/>
      <c r="CX24" s="480"/>
      <c r="CY24" s="480"/>
      <c r="CZ24" s="480"/>
      <c r="DA24" s="480"/>
    </row>
    <row r="25" spans="1:105" s="35" customFormat="1" ht="12.75" x14ac:dyDescent="0.2">
      <c r="A25" s="575" t="s">
        <v>276</v>
      </c>
      <c r="B25" s="576"/>
      <c r="C25" s="576"/>
      <c r="D25" s="576"/>
      <c r="E25" s="576"/>
      <c r="F25" s="577"/>
      <c r="G25" s="125"/>
      <c r="H25" s="581" t="s">
        <v>4</v>
      </c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1"/>
      <c r="AJ25" s="581"/>
      <c r="AK25" s="581"/>
      <c r="AL25" s="581"/>
      <c r="AM25" s="581"/>
      <c r="AN25" s="581"/>
      <c r="AO25" s="581"/>
      <c r="AP25" s="581"/>
      <c r="AQ25" s="581"/>
      <c r="AR25" s="581"/>
      <c r="AS25" s="581"/>
      <c r="AT25" s="581"/>
      <c r="AU25" s="581"/>
      <c r="AV25" s="581"/>
      <c r="AW25" s="581"/>
      <c r="AX25" s="581"/>
      <c r="AY25" s="581"/>
      <c r="AZ25" s="581"/>
      <c r="BA25" s="581"/>
      <c r="BB25" s="581"/>
      <c r="BC25" s="581"/>
      <c r="BD25" s="581"/>
      <c r="BE25" s="581"/>
      <c r="BF25" s="581"/>
      <c r="BG25" s="581"/>
      <c r="BH25" s="581"/>
      <c r="BI25" s="581"/>
      <c r="BJ25" s="581"/>
      <c r="BK25" s="581"/>
      <c r="BL25" s="581"/>
      <c r="BM25" s="581"/>
      <c r="BN25" s="581"/>
      <c r="BO25" s="581"/>
      <c r="BP25" s="581"/>
      <c r="BQ25" s="581"/>
      <c r="BR25" s="581"/>
      <c r="BS25" s="581"/>
      <c r="BT25" s="581"/>
      <c r="BU25" s="581"/>
      <c r="BV25" s="582"/>
      <c r="BW25" s="583">
        <v>51832571.640000001</v>
      </c>
      <c r="BX25" s="584"/>
      <c r="BY25" s="584"/>
      <c r="BZ25" s="584"/>
      <c r="CA25" s="584"/>
      <c r="CB25" s="584"/>
      <c r="CC25" s="584"/>
      <c r="CD25" s="584"/>
      <c r="CE25" s="584"/>
      <c r="CF25" s="584"/>
      <c r="CG25" s="584"/>
      <c r="CH25" s="584"/>
      <c r="CI25" s="584"/>
      <c r="CJ25" s="584"/>
      <c r="CK25" s="584"/>
      <c r="CL25" s="585"/>
      <c r="CM25" s="583">
        <v>10635047.15</v>
      </c>
      <c r="CN25" s="584"/>
      <c r="CO25" s="584"/>
      <c r="CP25" s="584"/>
      <c r="CQ25" s="584"/>
      <c r="CR25" s="584"/>
      <c r="CS25" s="584"/>
      <c r="CT25" s="584"/>
      <c r="CU25" s="584"/>
      <c r="CV25" s="584"/>
      <c r="CW25" s="584"/>
      <c r="CX25" s="584"/>
      <c r="CY25" s="584"/>
      <c r="CZ25" s="584"/>
      <c r="DA25" s="585"/>
    </row>
    <row r="26" spans="1:105" s="35" customFormat="1" ht="12.75" x14ac:dyDescent="0.2">
      <c r="A26" s="578"/>
      <c r="B26" s="579"/>
      <c r="C26" s="579"/>
      <c r="D26" s="579"/>
      <c r="E26" s="579"/>
      <c r="F26" s="580"/>
      <c r="G26" s="126"/>
      <c r="H26" s="590" t="s">
        <v>277</v>
      </c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590"/>
      <c r="AL26" s="590"/>
      <c r="AM26" s="590"/>
      <c r="AN26" s="590"/>
      <c r="AO26" s="590"/>
      <c r="AP26" s="590"/>
      <c r="AQ26" s="590"/>
      <c r="AR26" s="590"/>
      <c r="AS26" s="590"/>
      <c r="AT26" s="590"/>
      <c r="AU26" s="590"/>
      <c r="AV26" s="590"/>
      <c r="AW26" s="590"/>
      <c r="AX26" s="590"/>
      <c r="AY26" s="590"/>
      <c r="AZ26" s="590"/>
      <c r="BA26" s="590"/>
      <c r="BB26" s="590"/>
      <c r="BC26" s="590"/>
      <c r="BD26" s="590"/>
      <c r="BE26" s="590"/>
      <c r="BF26" s="590"/>
      <c r="BG26" s="590"/>
      <c r="BH26" s="590"/>
      <c r="BI26" s="590"/>
      <c r="BJ26" s="590"/>
      <c r="BK26" s="590"/>
      <c r="BL26" s="590"/>
      <c r="BM26" s="590"/>
      <c r="BN26" s="590"/>
      <c r="BO26" s="590"/>
      <c r="BP26" s="590"/>
      <c r="BQ26" s="590"/>
      <c r="BR26" s="590"/>
      <c r="BS26" s="590"/>
      <c r="BT26" s="590"/>
      <c r="BU26" s="590"/>
      <c r="BV26" s="591"/>
      <c r="BW26" s="586"/>
      <c r="BX26" s="587"/>
      <c r="BY26" s="587"/>
      <c r="BZ26" s="587"/>
      <c r="CA26" s="587"/>
      <c r="CB26" s="587"/>
      <c r="CC26" s="587"/>
      <c r="CD26" s="587"/>
      <c r="CE26" s="587"/>
      <c r="CF26" s="587"/>
      <c r="CG26" s="587"/>
      <c r="CH26" s="587"/>
      <c r="CI26" s="587"/>
      <c r="CJ26" s="587"/>
      <c r="CK26" s="587"/>
      <c r="CL26" s="588"/>
      <c r="CM26" s="586"/>
      <c r="CN26" s="587"/>
      <c r="CO26" s="587"/>
      <c r="CP26" s="587"/>
      <c r="CQ26" s="587"/>
      <c r="CR26" s="587"/>
      <c r="CS26" s="587"/>
      <c r="CT26" s="587"/>
      <c r="CU26" s="587"/>
      <c r="CV26" s="587"/>
      <c r="CW26" s="587"/>
      <c r="CX26" s="587"/>
      <c r="CY26" s="587"/>
      <c r="CZ26" s="587"/>
      <c r="DA26" s="588"/>
    </row>
    <row r="27" spans="1:105" s="35" customFormat="1" ht="13.7" customHeight="1" x14ac:dyDescent="0.2">
      <c r="A27" s="484" t="s">
        <v>278</v>
      </c>
      <c r="B27" s="484"/>
      <c r="C27" s="484"/>
      <c r="D27" s="484"/>
      <c r="E27" s="484"/>
      <c r="F27" s="484"/>
      <c r="G27" s="124"/>
      <c r="H27" s="573" t="s">
        <v>279</v>
      </c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73"/>
      <c r="AH27" s="573"/>
      <c r="AI27" s="573"/>
      <c r="AJ27" s="573"/>
      <c r="AK27" s="573"/>
      <c r="AL27" s="573"/>
      <c r="AM27" s="573"/>
      <c r="AN27" s="573"/>
      <c r="AO27" s="573"/>
      <c r="AP27" s="573"/>
      <c r="AQ27" s="573"/>
      <c r="AR27" s="573"/>
      <c r="AS27" s="573"/>
      <c r="AT27" s="573"/>
      <c r="AU27" s="573"/>
      <c r="AV27" s="573"/>
      <c r="AW27" s="573"/>
      <c r="AX27" s="573"/>
      <c r="AY27" s="573"/>
      <c r="AZ27" s="573"/>
      <c r="BA27" s="573"/>
      <c r="BB27" s="573"/>
      <c r="BC27" s="573"/>
      <c r="BD27" s="573"/>
      <c r="BE27" s="573"/>
      <c r="BF27" s="573"/>
      <c r="BG27" s="573"/>
      <c r="BH27" s="573"/>
      <c r="BI27" s="573"/>
      <c r="BJ27" s="573"/>
      <c r="BK27" s="573"/>
      <c r="BL27" s="573"/>
      <c r="BM27" s="573"/>
      <c r="BN27" s="573"/>
      <c r="BO27" s="573"/>
      <c r="BP27" s="573"/>
      <c r="BQ27" s="573"/>
      <c r="BR27" s="573"/>
      <c r="BS27" s="573"/>
      <c r="BT27" s="573"/>
      <c r="BU27" s="573"/>
      <c r="BV27" s="574"/>
      <c r="BW27" s="480"/>
      <c r="BX27" s="480"/>
      <c r="BY27" s="480"/>
      <c r="BZ27" s="480"/>
      <c r="CA27" s="480"/>
      <c r="CB27" s="480"/>
      <c r="CC27" s="480"/>
      <c r="CD27" s="480"/>
      <c r="CE27" s="480"/>
      <c r="CF27" s="480"/>
      <c r="CG27" s="480"/>
      <c r="CH27" s="480"/>
      <c r="CI27" s="480"/>
      <c r="CJ27" s="480"/>
      <c r="CK27" s="480"/>
      <c r="CL27" s="480"/>
      <c r="CM27" s="480"/>
      <c r="CN27" s="480"/>
      <c r="CO27" s="480"/>
      <c r="CP27" s="480"/>
      <c r="CQ27" s="480"/>
      <c r="CR27" s="480"/>
      <c r="CS27" s="480"/>
      <c r="CT27" s="480"/>
      <c r="CU27" s="480"/>
      <c r="CV27" s="480"/>
      <c r="CW27" s="480"/>
      <c r="CX27" s="480"/>
      <c r="CY27" s="480"/>
      <c r="CZ27" s="480"/>
      <c r="DA27" s="480"/>
    </row>
    <row r="28" spans="1:105" s="35" customFormat="1" ht="26.25" customHeight="1" x14ac:dyDescent="0.2">
      <c r="A28" s="484" t="s">
        <v>280</v>
      </c>
      <c r="B28" s="484"/>
      <c r="C28" s="484"/>
      <c r="D28" s="484"/>
      <c r="E28" s="484"/>
      <c r="F28" s="484"/>
      <c r="G28" s="124"/>
      <c r="H28" s="573" t="s">
        <v>281</v>
      </c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  <c r="AM28" s="573"/>
      <c r="AN28" s="573"/>
      <c r="AO28" s="573"/>
      <c r="AP28" s="573"/>
      <c r="AQ28" s="573"/>
      <c r="AR28" s="573"/>
      <c r="AS28" s="573"/>
      <c r="AT28" s="573"/>
      <c r="AU28" s="573"/>
      <c r="AV28" s="573"/>
      <c r="AW28" s="573"/>
      <c r="AX28" s="573"/>
      <c r="AY28" s="573"/>
      <c r="AZ28" s="573"/>
      <c r="BA28" s="573"/>
      <c r="BB28" s="573"/>
      <c r="BC28" s="573"/>
      <c r="BD28" s="573"/>
      <c r="BE28" s="573"/>
      <c r="BF28" s="573"/>
      <c r="BG28" s="573"/>
      <c r="BH28" s="573"/>
      <c r="BI28" s="573"/>
      <c r="BJ28" s="573"/>
      <c r="BK28" s="573"/>
      <c r="BL28" s="573"/>
      <c r="BM28" s="573"/>
      <c r="BN28" s="573"/>
      <c r="BO28" s="573"/>
      <c r="BP28" s="573"/>
      <c r="BQ28" s="573"/>
      <c r="BR28" s="573"/>
      <c r="BS28" s="573"/>
      <c r="BT28" s="573"/>
      <c r="BU28" s="573"/>
      <c r="BV28" s="574"/>
      <c r="BW28" s="480"/>
      <c r="BX28" s="480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480"/>
      <c r="CQ28" s="480"/>
      <c r="CR28" s="480"/>
      <c r="CS28" s="480"/>
      <c r="CT28" s="480"/>
      <c r="CU28" s="480"/>
      <c r="CV28" s="480"/>
      <c r="CW28" s="480"/>
      <c r="CX28" s="480"/>
      <c r="CY28" s="480"/>
      <c r="CZ28" s="480"/>
      <c r="DA28" s="480"/>
    </row>
    <row r="29" spans="1:105" s="35" customFormat="1" ht="26.25" customHeight="1" x14ac:dyDescent="0.2">
      <c r="A29" s="484" t="s">
        <v>282</v>
      </c>
      <c r="B29" s="484"/>
      <c r="C29" s="484"/>
      <c r="D29" s="484"/>
      <c r="E29" s="484"/>
      <c r="F29" s="484"/>
      <c r="G29" s="124"/>
      <c r="H29" s="523" t="s">
        <v>283</v>
      </c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  <c r="AU29" s="523"/>
      <c r="AV29" s="523"/>
      <c r="AW29" s="523"/>
      <c r="AX29" s="523"/>
      <c r="AY29" s="523"/>
      <c r="AZ29" s="523"/>
      <c r="BA29" s="523"/>
      <c r="BB29" s="523"/>
      <c r="BC29" s="523"/>
      <c r="BD29" s="523"/>
      <c r="BE29" s="523"/>
      <c r="BF29" s="523"/>
      <c r="BG29" s="523"/>
      <c r="BH29" s="523"/>
      <c r="BI29" s="523"/>
      <c r="BJ29" s="523"/>
      <c r="BK29" s="523"/>
      <c r="BL29" s="523"/>
      <c r="BM29" s="523"/>
      <c r="BN29" s="523"/>
      <c r="BO29" s="523"/>
      <c r="BP29" s="523"/>
      <c r="BQ29" s="523"/>
      <c r="BR29" s="523"/>
      <c r="BS29" s="523"/>
      <c r="BT29" s="523"/>
      <c r="BU29" s="523"/>
      <c r="BV29" s="524"/>
      <c r="BW29" s="480" t="s">
        <v>7</v>
      </c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>
        <f>SUM(CM30:DA33)</f>
        <v>1606809</v>
      </c>
      <c r="CN29" s="480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0"/>
      <c r="DA29" s="480"/>
    </row>
    <row r="30" spans="1:105" s="35" customFormat="1" ht="12.75" x14ac:dyDescent="0.2">
      <c r="A30" s="575" t="s">
        <v>284</v>
      </c>
      <c r="B30" s="576"/>
      <c r="C30" s="576"/>
      <c r="D30" s="576"/>
      <c r="E30" s="576"/>
      <c r="F30" s="577"/>
      <c r="G30" s="125"/>
      <c r="H30" s="581" t="s">
        <v>4</v>
      </c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1"/>
      <c r="BE30" s="581"/>
      <c r="BF30" s="581"/>
      <c r="BG30" s="581"/>
      <c r="BH30" s="581"/>
      <c r="BI30" s="581"/>
      <c r="BJ30" s="581"/>
      <c r="BK30" s="581"/>
      <c r="BL30" s="581"/>
      <c r="BM30" s="581"/>
      <c r="BN30" s="581"/>
      <c r="BO30" s="581"/>
      <c r="BP30" s="581"/>
      <c r="BQ30" s="581"/>
      <c r="BR30" s="581"/>
      <c r="BS30" s="581"/>
      <c r="BT30" s="581"/>
      <c r="BU30" s="581"/>
      <c r="BV30" s="582"/>
      <c r="BW30" s="583">
        <v>51832571.640000001</v>
      </c>
      <c r="BX30" s="584"/>
      <c r="BY30" s="584"/>
      <c r="BZ30" s="584"/>
      <c r="CA30" s="584"/>
      <c r="CB30" s="584"/>
      <c r="CC30" s="584"/>
      <c r="CD30" s="584"/>
      <c r="CE30" s="584"/>
      <c r="CF30" s="584"/>
      <c r="CG30" s="584"/>
      <c r="CH30" s="584"/>
      <c r="CI30" s="584"/>
      <c r="CJ30" s="584"/>
      <c r="CK30" s="584"/>
      <c r="CL30" s="585"/>
      <c r="CM30" s="589">
        <v>1503144</v>
      </c>
      <c r="CN30" s="584"/>
      <c r="CO30" s="584"/>
      <c r="CP30" s="584"/>
      <c r="CQ30" s="584"/>
      <c r="CR30" s="584"/>
      <c r="CS30" s="584"/>
      <c r="CT30" s="584"/>
      <c r="CU30" s="584"/>
      <c r="CV30" s="584"/>
      <c r="CW30" s="584"/>
      <c r="CX30" s="584"/>
      <c r="CY30" s="584"/>
      <c r="CZ30" s="584"/>
      <c r="DA30" s="585"/>
    </row>
    <row r="31" spans="1:105" s="35" customFormat="1" ht="25.5" customHeight="1" x14ac:dyDescent="0.2">
      <c r="A31" s="578"/>
      <c r="B31" s="579"/>
      <c r="C31" s="579"/>
      <c r="D31" s="579"/>
      <c r="E31" s="579"/>
      <c r="F31" s="580"/>
      <c r="G31" s="126"/>
      <c r="H31" s="590" t="s">
        <v>285</v>
      </c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590"/>
      <c r="AS31" s="590"/>
      <c r="AT31" s="590"/>
      <c r="AU31" s="590"/>
      <c r="AV31" s="590"/>
      <c r="AW31" s="590"/>
      <c r="AX31" s="590"/>
      <c r="AY31" s="590"/>
      <c r="AZ31" s="590"/>
      <c r="BA31" s="590"/>
      <c r="BB31" s="590"/>
      <c r="BC31" s="590"/>
      <c r="BD31" s="590"/>
      <c r="BE31" s="590"/>
      <c r="BF31" s="590"/>
      <c r="BG31" s="590"/>
      <c r="BH31" s="590"/>
      <c r="BI31" s="590"/>
      <c r="BJ31" s="590"/>
      <c r="BK31" s="590"/>
      <c r="BL31" s="590"/>
      <c r="BM31" s="590"/>
      <c r="BN31" s="590"/>
      <c r="BO31" s="590"/>
      <c r="BP31" s="590"/>
      <c r="BQ31" s="590"/>
      <c r="BR31" s="590"/>
      <c r="BS31" s="590"/>
      <c r="BT31" s="590"/>
      <c r="BU31" s="590"/>
      <c r="BV31" s="591"/>
      <c r="BW31" s="586"/>
      <c r="BX31" s="587"/>
      <c r="BY31" s="587"/>
      <c r="BZ31" s="587"/>
      <c r="CA31" s="587"/>
      <c r="CB31" s="587"/>
      <c r="CC31" s="587"/>
      <c r="CD31" s="587"/>
      <c r="CE31" s="587"/>
      <c r="CF31" s="587"/>
      <c r="CG31" s="587"/>
      <c r="CH31" s="587"/>
      <c r="CI31" s="587"/>
      <c r="CJ31" s="587"/>
      <c r="CK31" s="587"/>
      <c r="CL31" s="588"/>
      <c r="CM31" s="586"/>
      <c r="CN31" s="587"/>
      <c r="CO31" s="587"/>
      <c r="CP31" s="587"/>
      <c r="CQ31" s="587"/>
      <c r="CR31" s="587"/>
      <c r="CS31" s="587"/>
      <c r="CT31" s="587"/>
      <c r="CU31" s="587"/>
      <c r="CV31" s="587"/>
      <c r="CW31" s="587"/>
      <c r="CX31" s="587"/>
      <c r="CY31" s="587"/>
      <c r="CZ31" s="587"/>
      <c r="DA31" s="588"/>
    </row>
    <row r="32" spans="1:105" s="35" customFormat="1" ht="26.25" customHeight="1" x14ac:dyDescent="0.2">
      <c r="A32" s="484" t="s">
        <v>286</v>
      </c>
      <c r="B32" s="484"/>
      <c r="C32" s="484"/>
      <c r="D32" s="484"/>
      <c r="E32" s="484"/>
      <c r="F32" s="484"/>
      <c r="G32" s="124"/>
      <c r="H32" s="573" t="s">
        <v>287</v>
      </c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573"/>
      <c r="Y32" s="573"/>
      <c r="Z32" s="573"/>
      <c r="AA32" s="573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  <c r="AM32" s="573"/>
      <c r="AN32" s="573"/>
      <c r="AO32" s="573"/>
      <c r="AP32" s="573"/>
      <c r="AQ32" s="573"/>
      <c r="AR32" s="573"/>
      <c r="AS32" s="573"/>
      <c r="AT32" s="573"/>
      <c r="AU32" s="573"/>
      <c r="AV32" s="573"/>
      <c r="AW32" s="573"/>
      <c r="AX32" s="573"/>
      <c r="AY32" s="573"/>
      <c r="AZ32" s="573"/>
      <c r="BA32" s="573"/>
      <c r="BB32" s="573"/>
      <c r="BC32" s="573"/>
      <c r="BD32" s="573"/>
      <c r="BE32" s="573"/>
      <c r="BF32" s="573"/>
      <c r="BG32" s="573"/>
      <c r="BH32" s="573"/>
      <c r="BI32" s="573"/>
      <c r="BJ32" s="573"/>
      <c r="BK32" s="573"/>
      <c r="BL32" s="573"/>
      <c r="BM32" s="573"/>
      <c r="BN32" s="573"/>
      <c r="BO32" s="573"/>
      <c r="BP32" s="573"/>
      <c r="BQ32" s="573"/>
      <c r="BR32" s="573"/>
      <c r="BS32" s="573"/>
      <c r="BT32" s="573"/>
      <c r="BU32" s="573"/>
      <c r="BV32" s="574"/>
      <c r="BW32" s="480"/>
      <c r="BX32" s="480"/>
      <c r="BY32" s="480"/>
      <c r="BZ32" s="480"/>
      <c r="CA32" s="480"/>
      <c r="CB32" s="480"/>
      <c r="CC32" s="480"/>
      <c r="CD32" s="480"/>
      <c r="CE32" s="480"/>
      <c r="CF32" s="480"/>
      <c r="CG32" s="480"/>
      <c r="CH32" s="480"/>
      <c r="CI32" s="480"/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0"/>
      <c r="CW32" s="480"/>
      <c r="CX32" s="480"/>
      <c r="CY32" s="480"/>
      <c r="CZ32" s="480"/>
      <c r="DA32" s="480"/>
    </row>
    <row r="33" spans="1:105" s="35" customFormat="1" ht="27" customHeight="1" x14ac:dyDescent="0.2">
      <c r="A33" s="484" t="s">
        <v>288</v>
      </c>
      <c r="B33" s="484"/>
      <c r="C33" s="484"/>
      <c r="D33" s="484"/>
      <c r="E33" s="484"/>
      <c r="F33" s="484"/>
      <c r="G33" s="124"/>
      <c r="H33" s="573" t="s">
        <v>289</v>
      </c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73"/>
      <c r="AM33" s="573"/>
      <c r="AN33" s="573"/>
      <c r="AO33" s="573"/>
      <c r="AP33" s="573"/>
      <c r="AQ33" s="573"/>
      <c r="AR33" s="573"/>
      <c r="AS33" s="573"/>
      <c r="AT33" s="573"/>
      <c r="AU33" s="573"/>
      <c r="AV33" s="573"/>
      <c r="AW33" s="573"/>
      <c r="AX33" s="573"/>
      <c r="AY33" s="573"/>
      <c r="AZ33" s="573"/>
      <c r="BA33" s="573"/>
      <c r="BB33" s="573"/>
      <c r="BC33" s="573"/>
      <c r="BD33" s="573"/>
      <c r="BE33" s="573"/>
      <c r="BF33" s="573"/>
      <c r="BG33" s="573"/>
      <c r="BH33" s="573"/>
      <c r="BI33" s="573"/>
      <c r="BJ33" s="573"/>
      <c r="BK33" s="573"/>
      <c r="BL33" s="573"/>
      <c r="BM33" s="573"/>
      <c r="BN33" s="573"/>
      <c r="BO33" s="573"/>
      <c r="BP33" s="573"/>
      <c r="BQ33" s="573"/>
      <c r="BR33" s="573"/>
      <c r="BS33" s="573"/>
      <c r="BT33" s="573"/>
      <c r="BU33" s="573"/>
      <c r="BV33" s="574"/>
      <c r="BW33" s="480">
        <v>51832571.640000001</v>
      </c>
      <c r="BX33" s="480"/>
      <c r="BY33" s="480"/>
      <c r="BZ33" s="480"/>
      <c r="CA33" s="480"/>
      <c r="CB33" s="480"/>
      <c r="CC33" s="480"/>
      <c r="CD33" s="480"/>
      <c r="CE33" s="480"/>
      <c r="CF33" s="480"/>
      <c r="CG33" s="480"/>
      <c r="CH33" s="480"/>
      <c r="CI33" s="480"/>
      <c r="CJ33" s="480"/>
      <c r="CK33" s="480"/>
      <c r="CL33" s="480"/>
      <c r="CM33" s="480">
        <v>103665</v>
      </c>
      <c r="CN33" s="480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0"/>
      <c r="CZ33" s="480"/>
      <c r="DA33" s="480"/>
    </row>
    <row r="34" spans="1:105" s="35" customFormat="1" ht="27" customHeight="1" x14ac:dyDescent="0.2">
      <c r="A34" s="484" t="s">
        <v>290</v>
      </c>
      <c r="B34" s="484"/>
      <c r="C34" s="484"/>
      <c r="D34" s="484"/>
      <c r="E34" s="484"/>
      <c r="F34" s="484"/>
      <c r="G34" s="124"/>
      <c r="H34" s="573" t="s">
        <v>291</v>
      </c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573"/>
      <c r="AR34" s="573"/>
      <c r="AS34" s="573"/>
      <c r="AT34" s="573"/>
      <c r="AU34" s="573"/>
      <c r="AV34" s="573"/>
      <c r="AW34" s="573"/>
      <c r="AX34" s="573"/>
      <c r="AY34" s="573"/>
      <c r="AZ34" s="573"/>
      <c r="BA34" s="573"/>
      <c r="BB34" s="573"/>
      <c r="BC34" s="573"/>
      <c r="BD34" s="573"/>
      <c r="BE34" s="573"/>
      <c r="BF34" s="573"/>
      <c r="BG34" s="573"/>
      <c r="BH34" s="573"/>
      <c r="BI34" s="573"/>
      <c r="BJ34" s="573"/>
      <c r="BK34" s="573"/>
      <c r="BL34" s="573"/>
      <c r="BM34" s="573"/>
      <c r="BN34" s="573"/>
      <c r="BO34" s="573"/>
      <c r="BP34" s="573"/>
      <c r="BQ34" s="573"/>
      <c r="BR34" s="573"/>
      <c r="BS34" s="573"/>
      <c r="BT34" s="573"/>
      <c r="BU34" s="573"/>
      <c r="BV34" s="574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</row>
    <row r="35" spans="1:105" s="35" customFormat="1" ht="27" customHeight="1" x14ac:dyDescent="0.2">
      <c r="A35" s="484" t="s">
        <v>292</v>
      </c>
      <c r="B35" s="484"/>
      <c r="C35" s="484"/>
      <c r="D35" s="484"/>
      <c r="E35" s="484"/>
      <c r="F35" s="484"/>
      <c r="G35" s="124"/>
      <c r="H35" s="573" t="s">
        <v>291</v>
      </c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  <c r="V35" s="573"/>
      <c r="W35" s="573"/>
      <c r="X35" s="573"/>
      <c r="Y35" s="573"/>
      <c r="Z35" s="573"/>
      <c r="AA35" s="573"/>
      <c r="AB35" s="573"/>
      <c r="AC35" s="573"/>
      <c r="AD35" s="573"/>
      <c r="AE35" s="573"/>
      <c r="AF35" s="573"/>
      <c r="AG35" s="573"/>
      <c r="AH35" s="573"/>
      <c r="AI35" s="573"/>
      <c r="AJ35" s="573"/>
      <c r="AK35" s="573"/>
      <c r="AL35" s="573"/>
      <c r="AM35" s="573"/>
      <c r="AN35" s="573"/>
      <c r="AO35" s="573"/>
      <c r="AP35" s="573"/>
      <c r="AQ35" s="573"/>
      <c r="AR35" s="573"/>
      <c r="AS35" s="573"/>
      <c r="AT35" s="573"/>
      <c r="AU35" s="573"/>
      <c r="AV35" s="573"/>
      <c r="AW35" s="573"/>
      <c r="AX35" s="573"/>
      <c r="AY35" s="573"/>
      <c r="AZ35" s="573"/>
      <c r="BA35" s="573"/>
      <c r="BB35" s="573"/>
      <c r="BC35" s="573"/>
      <c r="BD35" s="573"/>
      <c r="BE35" s="573"/>
      <c r="BF35" s="573"/>
      <c r="BG35" s="573"/>
      <c r="BH35" s="573"/>
      <c r="BI35" s="573"/>
      <c r="BJ35" s="573"/>
      <c r="BK35" s="573"/>
      <c r="BL35" s="573"/>
      <c r="BM35" s="573"/>
      <c r="BN35" s="573"/>
      <c r="BO35" s="573"/>
      <c r="BP35" s="573"/>
      <c r="BQ35" s="573"/>
      <c r="BR35" s="573"/>
      <c r="BS35" s="573"/>
      <c r="BT35" s="573"/>
      <c r="BU35" s="573"/>
      <c r="BV35" s="574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</row>
    <row r="36" spans="1:105" s="35" customFormat="1" ht="26.25" customHeight="1" x14ac:dyDescent="0.2">
      <c r="A36" s="484" t="s">
        <v>293</v>
      </c>
      <c r="B36" s="484"/>
      <c r="C36" s="484"/>
      <c r="D36" s="484"/>
      <c r="E36" s="484"/>
      <c r="F36" s="484"/>
      <c r="G36" s="124"/>
      <c r="H36" s="523" t="s">
        <v>294</v>
      </c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3"/>
      <c r="AO36" s="523"/>
      <c r="AP36" s="523"/>
      <c r="AQ36" s="523"/>
      <c r="AR36" s="523"/>
      <c r="AS36" s="523"/>
      <c r="AT36" s="523"/>
      <c r="AU36" s="523"/>
      <c r="AV36" s="523"/>
      <c r="AW36" s="523"/>
      <c r="AX36" s="523"/>
      <c r="AY36" s="523"/>
      <c r="AZ36" s="523"/>
      <c r="BA36" s="523"/>
      <c r="BB36" s="523"/>
      <c r="BC36" s="523"/>
      <c r="BD36" s="523"/>
      <c r="BE36" s="523"/>
      <c r="BF36" s="523"/>
      <c r="BG36" s="523"/>
      <c r="BH36" s="523"/>
      <c r="BI36" s="523"/>
      <c r="BJ36" s="523"/>
      <c r="BK36" s="523"/>
      <c r="BL36" s="523"/>
      <c r="BM36" s="523"/>
      <c r="BN36" s="523"/>
      <c r="BO36" s="523"/>
      <c r="BP36" s="523"/>
      <c r="BQ36" s="523"/>
      <c r="BR36" s="523"/>
      <c r="BS36" s="523"/>
      <c r="BT36" s="523"/>
      <c r="BU36" s="523"/>
      <c r="BV36" s="524"/>
      <c r="BW36" s="480">
        <v>51832571.640000001</v>
      </c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>
        <v>2643461.15</v>
      </c>
      <c r="CN36" s="480"/>
      <c r="CO36" s="480"/>
      <c r="CP36" s="480"/>
      <c r="CQ36" s="480"/>
      <c r="CR36" s="480"/>
      <c r="CS36" s="480"/>
      <c r="CT36" s="480"/>
      <c r="CU36" s="480"/>
      <c r="CV36" s="480"/>
      <c r="CW36" s="480"/>
      <c r="CX36" s="480"/>
      <c r="CY36" s="480"/>
      <c r="CZ36" s="480"/>
      <c r="DA36" s="480"/>
    </row>
    <row r="37" spans="1:105" s="35" customFormat="1" ht="13.7" customHeight="1" x14ac:dyDescent="0.2">
      <c r="A37" s="484"/>
      <c r="B37" s="484"/>
      <c r="C37" s="484"/>
      <c r="D37" s="484"/>
      <c r="E37" s="484"/>
      <c r="F37" s="484"/>
      <c r="G37" s="487" t="s">
        <v>259</v>
      </c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8"/>
      <c r="BB37" s="488"/>
      <c r="BC37" s="488"/>
      <c r="BD37" s="488"/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488"/>
      <c r="BR37" s="488"/>
      <c r="BS37" s="488"/>
      <c r="BT37" s="488"/>
      <c r="BU37" s="488"/>
      <c r="BV37" s="489"/>
      <c r="BW37" s="480" t="s">
        <v>7</v>
      </c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558">
        <f>SUM(CM24+CM29+CM36)</f>
        <v>14885317.300000001</v>
      </c>
      <c r="CN37" s="558"/>
      <c r="CO37" s="558"/>
      <c r="CP37" s="558"/>
      <c r="CQ37" s="558"/>
      <c r="CR37" s="558"/>
      <c r="CS37" s="558"/>
      <c r="CT37" s="558"/>
      <c r="CU37" s="558"/>
      <c r="CV37" s="558"/>
      <c r="CW37" s="558"/>
      <c r="CX37" s="558"/>
      <c r="CY37" s="558"/>
      <c r="CZ37" s="558"/>
      <c r="DA37" s="558"/>
    </row>
    <row r="38" spans="1:105" ht="3" customHeight="1" x14ac:dyDescent="0.25"/>
    <row r="39" spans="1:105" s="4" customFormat="1" ht="48" customHeight="1" x14ac:dyDescent="0.2">
      <c r="A39" s="571" t="s">
        <v>295</v>
      </c>
      <c r="B39" s="572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72"/>
      <c r="AH39" s="572"/>
      <c r="AI39" s="572"/>
      <c r="AJ39" s="572"/>
      <c r="AK39" s="572"/>
      <c r="AL39" s="572"/>
      <c r="AM39" s="572"/>
      <c r="AN39" s="572"/>
      <c r="AO39" s="572"/>
      <c r="AP39" s="572"/>
      <c r="AQ39" s="572"/>
      <c r="AR39" s="572"/>
      <c r="AS39" s="572"/>
      <c r="AT39" s="572"/>
      <c r="AU39" s="572"/>
      <c r="AV39" s="572"/>
      <c r="AW39" s="572"/>
      <c r="AX39" s="572"/>
      <c r="AY39" s="572"/>
      <c r="AZ39" s="572"/>
      <c r="BA39" s="572"/>
      <c r="BB39" s="572"/>
      <c r="BC39" s="572"/>
      <c r="BD39" s="572"/>
      <c r="BE39" s="572"/>
      <c r="BF39" s="572"/>
      <c r="BG39" s="572"/>
      <c r="BH39" s="572"/>
      <c r="BI39" s="572"/>
      <c r="BJ39" s="572"/>
      <c r="BK39" s="572"/>
      <c r="BL39" s="572"/>
      <c r="BM39" s="572"/>
      <c r="BN39" s="572"/>
      <c r="BO39" s="572"/>
      <c r="BP39" s="572"/>
      <c r="BQ39" s="572"/>
      <c r="BR39" s="572"/>
      <c r="BS39" s="572"/>
      <c r="BT39" s="572"/>
      <c r="BU39" s="572"/>
      <c r="BV39" s="572"/>
      <c r="BW39" s="572"/>
      <c r="BX39" s="572"/>
      <c r="BY39" s="572"/>
      <c r="BZ39" s="572"/>
      <c r="CA39" s="572"/>
      <c r="CB39" s="572"/>
      <c r="CC39" s="572"/>
      <c r="CD39" s="572"/>
      <c r="CE39" s="572"/>
      <c r="CF39" s="572"/>
      <c r="CG39" s="572"/>
      <c r="CH39" s="572"/>
      <c r="CI39" s="572"/>
      <c r="CJ39" s="572"/>
      <c r="CK39" s="572"/>
      <c r="CL39" s="572"/>
      <c r="CM39" s="572"/>
      <c r="CN39" s="572"/>
      <c r="CO39" s="572"/>
      <c r="CP39" s="572"/>
      <c r="CQ39" s="572"/>
      <c r="CR39" s="572"/>
      <c r="CS39" s="572"/>
      <c r="CT39" s="572"/>
      <c r="CU39" s="572"/>
      <c r="CV39" s="572"/>
      <c r="CW39" s="572"/>
      <c r="CX39" s="572"/>
      <c r="CY39" s="572"/>
      <c r="CZ39" s="572"/>
      <c r="DA39" s="572"/>
    </row>
    <row r="41" spans="1:105" s="118" customFormat="1" ht="14.25" x14ac:dyDescent="0.2">
      <c r="A41" s="494" t="s">
        <v>296</v>
      </c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494"/>
      <c r="BB41" s="494"/>
      <c r="BC41" s="494"/>
      <c r="BD41" s="494"/>
      <c r="BE41" s="494"/>
      <c r="BF41" s="494"/>
      <c r="BG41" s="494"/>
      <c r="BH41" s="494"/>
      <c r="BI41" s="494"/>
      <c r="BJ41" s="494"/>
      <c r="BK41" s="494"/>
      <c r="BL41" s="494"/>
      <c r="BM41" s="494"/>
      <c r="BN41" s="494"/>
      <c r="BO41" s="494"/>
      <c r="BP41" s="494"/>
      <c r="BQ41" s="494"/>
      <c r="BR41" s="494"/>
      <c r="BS41" s="494"/>
      <c r="BT41" s="494"/>
      <c r="BU41" s="494"/>
      <c r="BV41" s="494"/>
      <c r="BW41" s="494"/>
      <c r="BX41" s="494"/>
      <c r="BY41" s="494"/>
      <c r="BZ41" s="494"/>
      <c r="CA41" s="494"/>
      <c r="CB41" s="494"/>
      <c r="CC41" s="494"/>
      <c r="CD41" s="494"/>
      <c r="CE41" s="494"/>
      <c r="CF41" s="494"/>
      <c r="CG41" s="494"/>
      <c r="CH41" s="494"/>
      <c r="CI41" s="494"/>
      <c r="CJ41" s="494"/>
      <c r="CK41" s="494"/>
      <c r="CL41" s="494"/>
      <c r="CM41" s="494"/>
      <c r="CN41" s="494"/>
      <c r="CO41" s="494"/>
      <c r="CP41" s="494"/>
      <c r="CQ41" s="494"/>
      <c r="CR41" s="494"/>
      <c r="CS41" s="494"/>
      <c r="CT41" s="494"/>
      <c r="CU41" s="494"/>
      <c r="CV41" s="494"/>
      <c r="CW41" s="494"/>
      <c r="CX41" s="494"/>
      <c r="CY41" s="494"/>
      <c r="CZ41" s="494"/>
      <c r="DA41" s="494"/>
    </row>
    <row r="42" spans="1:105" ht="6" customHeight="1" x14ac:dyDescent="0.25"/>
    <row r="43" spans="1:105" s="118" customFormat="1" ht="14.25" x14ac:dyDescent="0.2">
      <c r="A43" s="118" t="s">
        <v>246</v>
      </c>
      <c r="X43" s="551" t="s">
        <v>528</v>
      </c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1"/>
      <c r="BV43" s="551"/>
      <c r="BW43" s="551"/>
      <c r="BX43" s="551"/>
      <c r="BY43" s="551"/>
      <c r="BZ43" s="551"/>
      <c r="CA43" s="551"/>
      <c r="CB43" s="551"/>
      <c r="CC43" s="551"/>
      <c r="CD43" s="551"/>
      <c r="CE43" s="551"/>
      <c r="CF43" s="551"/>
      <c r="CG43" s="551"/>
      <c r="CH43" s="551"/>
      <c r="CI43" s="551"/>
      <c r="CJ43" s="551"/>
      <c r="CK43" s="551"/>
      <c r="CL43" s="551"/>
      <c r="CM43" s="551"/>
      <c r="CN43" s="551"/>
      <c r="CO43" s="551"/>
      <c r="CP43" s="551"/>
      <c r="CQ43" s="551"/>
      <c r="CR43" s="551"/>
      <c r="CS43" s="551"/>
      <c r="CT43" s="551"/>
      <c r="CU43" s="551"/>
      <c r="CV43" s="551"/>
      <c r="CW43" s="551"/>
      <c r="CX43" s="551"/>
      <c r="CY43" s="551"/>
      <c r="CZ43" s="551"/>
      <c r="DA43" s="551"/>
    </row>
    <row r="44" spans="1:105" s="118" customFormat="1" ht="6" customHeight="1" x14ac:dyDescent="0.2"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</row>
    <row r="45" spans="1:105" s="118" customFormat="1" ht="14.25" x14ac:dyDescent="0.2">
      <c r="A45" s="496" t="s">
        <v>247</v>
      </c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6"/>
      <c r="AK45" s="496"/>
      <c r="AL45" s="496"/>
      <c r="AM45" s="496"/>
      <c r="AN45" s="496"/>
      <c r="AO45" s="496"/>
      <c r="AP45" s="497">
        <v>5</v>
      </c>
      <c r="AQ45" s="497"/>
      <c r="AR45" s="497"/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497"/>
      <c r="BP45" s="497"/>
      <c r="BQ45" s="497"/>
      <c r="BR45" s="497"/>
      <c r="BS45" s="497"/>
      <c r="BT45" s="497"/>
      <c r="BU45" s="497"/>
      <c r="BV45" s="497"/>
      <c r="BW45" s="497"/>
      <c r="BX45" s="497"/>
      <c r="BY45" s="497"/>
      <c r="BZ45" s="497"/>
      <c r="CA45" s="497"/>
      <c r="CB45" s="497"/>
      <c r="CC45" s="497"/>
      <c r="CD45" s="497"/>
      <c r="CE45" s="497"/>
      <c r="CF45" s="497"/>
      <c r="CG45" s="497"/>
      <c r="CH45" s="497"/>
      <c r="CI45" s="497"/>
      <c r="CJ45" s="497"/>
      <c r="CK45" s="497"/>
      <c r="CL45" s="497"/>
      <c r="CM45" s="497"/>
      <c r="CN45" s="497"/>
      <c r="CO45" s="497"/>
      <c r="CP45" s="497"/>
      <c r="CQ45" s="497"/>
      <c r="CR45" s="497"/>
      <c r="CS45" s="497"/>
      <c r="CT45" s="497"/>
      <c r="CU45" s="497"/>
      <c r="CV45" s="497"/>
      <c r="CW45" s="497"/>
      <c r="CX45" s="497"/>
      <c r="CY45" s="497"/>
      <c r="CZ45" s="497"/>
      <c r="DA45" s="497"/>
    </row>
    <row r="46" spans="1:105" ht="10.5" customHeight="1" x14ac:dyDescent="0.25"/>
    <row r="47" spans="1:105" s="121" customFormat="1" ht="45" customHeight="1" x14ac:dyDescent="0.25">
      <c r="A47" s="503" t="s">
        <v>249</v>
      </c>
      <c r="B47" s="504"/>
      <c r="C47" s="504"/>
      <c r="D47" s="504"/>
      <c r="E47" s="504"/>
      <c r="F47" s="504"/>
      <c r="G47" s="505"/>
      <c r="H47" s="503" t="s">
        <v>0</v>
      </c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504"/>
      <c r="Z47" s="504"/>
      <c r="AA47" s="504"/>
      <c r="AB47" s="504"/>
      <c r="AC47" s="504"/>
      <c r="AD47" s="504"/>
      <c r="AE47" s="504"/>
      <c r="AF47" s="504"/>
      <c r="AG47" s="504"/>
      <c r="AH47" s="504"/>
      <c r="AI47" s="504"/>
      <c r="AJ47" s="504"/>
      <c r="AK47" s="504"/>
      <c r="AL47" s="504"/>
      <c r="AM47" s="504"/>
      <c r="AN47" s="504"/>
      <c r="AO47" s="504"/>
      <c r="AP47" s="504"/>
      <c r="AQ47" s="504"/>
      <c r="AR47" s="504"/>
      <c r="AS47" s="504"/>
      <c r="AT47" s="504"/>
      <c r="AU47" s="504"/>
      <c r="AV47" s="504"/>
      <c r="AW47" s="504"/>
      <c r="AX47" s="504"/>
      <c r="AY47" s="504"/>
      <c r="AZ47" s="504"/>
      <c r="BA47" s="504"/>
      <c r="BB47" s="504"/>
      <c r="BC47" s="505"/>
      <c r="BD47" s="503" t="s">
        <v>297</v>
      </c>
      <c r="BE47" s="504"/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4"/>
      <c r="BQ47" s="504"/>
      <c r="BR47" s="504"/>
      <c r="BS47" s="505"/>
      <c r="BT47" s="503" t="s">
        <v>298</v>
      </c>
      <c r="BU47" s="504"/>
      <c r="BV47" s="504"/>
      <c r="BW47" s="504"/>
      <c r="BX47" s="504"/>
      <c r="BY47" s="504"/>
      <c r="BZ47" s="504"/>
      <c r="CA47" s="504"/>
      <c r="CB47" s="504"/>
      <c r="CC47" s="504"/>
      <c r="CD47" s="504"/>
      <c r="CE47" s="504"/>
      <c r="CF47" s="504"/>
      <c r="CG47" s="504"/>
      <c r="CH47" s="504"/>
      <c r="CI47" s="505"/>
      <c r="CJ47" s="503" t="s">
        <v>299</v>
      </c>
      <c r="CK47" s="504"/>
      <c r="CL47" s="504"/>
      <c r="CM47" s="504"/>
      <c r="CN47" s="504"/>
      <c r="CO47" s="504"/>
      <c r="CP47" s="504"/>
      <c r="CQ47" s="504"/>
      <c r="CR47" s="504"/>
      <c r="CS47" s="504"/>
      <c r="CT47" s="504"/>
      <c r="CU47" s="504"/>
      <c r="CV47" s="504"/>
      <c r="CW47" s="504"/>
      <c r="CX47" s="504"/>
      <c r="CY47" s="504"/>
      <c r="CZ47" s="504"/>
      <c r="DA47" s="505"/>
    </row>
    <row r="48" spans="1:105" s="122" customFormat="1" ht="12.75" x14ac:dyDescent="0.25">
      <c r="A48" s="491">
        <v>1</v>
      </c>
      <c r="B48" s="491"/>
      <c r="C48" s="491"/>
      <c r="D48" s="491"/>
      <c r="E48" s="491"/>
      <c r="F48" s="491"/>
      <c r="G48" s="491"/>
      <c r="H48" s="491">
        <v>2</v>
      </c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1"/>
      <c r="AA48" s="491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491"/>
      <c r="BA48" s="491"/>
      <c r="BB48" s="491"/>
      <c r="BC48" s="491"/>
      <c r="BD48" s="491">
        <v>3</v>
      </c>
      <c r="BE48" s="491"/>
      <c r="BF48" s="491"/>
      <c r="BG48" s="491"/>
      <c r="BH48" s="491"/>
      <c r="BI48" s="491"/>
      <c r="BJ48" s="491"/>
      <c r="BK48" s="491"/>
      <c r="BL48" s="491"/>
      <c r="BM48" s="491"/>
      <c r="BN48" s="491"/>
      <c r="BO48" s="491"/>
      <c r="BP48" s="491"/>
      <c r="BQ48" s="491"/>
      <c r="BR48" s="491"/>
      <c r="BS48" s="491"/>
      <c r="BT48" s="491">
        <v>4</v>
      </c>
      <c r="BU48" s="491"/>
      <c r="BV48" s="491"/>
      <c r="BW48" s="491"/>
      <c r="BX48" s="491"/>
      <c r="BY48" s="491"/>
      <c r="BZ48" s="491"/>
      <c r="CA48" s="491"/>
      <c r="CB48" s="491"/>
      <c r="CC48" s="491"/>
      <c r="CD48" s="491"/>
      <c r="CE48" s="491"/>
      <c r="CF48" s="491"/>
      <c r="CG48" s="491"/>
      <c r="CH48" s="491"/>
      <c r="CI48" s="491"/>
      <c r="CJ48" s="491">
        <v>5</v>
      </c>
      <c r="CK48" s="491"/>
      <c r="CL48" s="491"/>
      <c r="CM48" s="491"/>
      <c r="CN48" s="491"/>
      <c r="CO48" s="491"/>
      <c r="CP48" s="491"/>
      <c r="CQ48" s="491"/>
      <c r="CR48" s="491"/>
      <c r="CS48" s="491"/>
      <c r="CT48" s="491"/>
      <c r="CU48" s="491"/>
      <c r="CV48" s="491"/>
      <c r="CW48" s="491"/>
      <c r="CX48" s="491"/>
      <c r="CY48" s="491"/>
      <c r="CZ48" s="491"/>
      <c r="DA48" s="491"/>
    </row>
    <row r="49" spans="1:105" s="123" customFormat="1" ht="15" customHeight="1" x14ac:dyDescent="0.25">
      <c r="A49" s="519" t="s">
        <v>274</v>
      </c>
      <c r="B49" s="520"/>
      <c r="C49" s="520"/>
      <c r="D49" s="520"/>
      <c r="E49" s="520"/>
      <c r="F49" s="520"/>
      <c r="G49" s="521"/>
      <c r="H49" s="549" t="s">
        <v>535</v>
      </c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49"/>
      <c r="AE49" s="549"/>
      <c r="AF49" s="549"/>
      <c r="AG49" s="549"/>
      <c r="AH49" s="549"/>
      <c r="AI49" s="549"/>
      <c r="AJ49" s="549"/>
      <c r="AK49" s="549"/>
      <c r="AL49" s="549"/>
      <c r="AM49" s="549"/>
      <c r="AN49" s="549"/>
      <c r="AO49" s="549"/>
      <c r="AP49" s="549"/>
      <c r="AQ49" s="549"/>
      <c r="AR49" s="549"/>
      <c r="AS49" s="549"/>
      <c r="AT49" s="549"/>
      <c r="AU49" s="549"/>
      <c r="AV49" s="549"/>
      <c r="AW49" s="549"/>
      <c r="AX49" s="549"/>
      <c r="AY49" s="549"/>
      <c r="AZ49" s="549"/>
      <c r="BA49" s="549"/>
      <c r="BB49" s="549"/>
      <c r="BC49" s="549"/>
      <c r="BD49" s="515">
        <v>5</v>
      </c>
      <c r="BE49" s="516"/>
      <c r="BF49" s="516"/>
      <c r="BG49" s="516"/>
      <c r="BH49" s="516"/>
      <c r="BI49" s="516"/>
      <c r="BJ49" s="516"/>
      <c r="BK49" s="516"/>
      <c r="BL49" s="516"/>
      <c r="BM49" s="516"/>
      <c r="BN49" s="516"/>
      <c r="BO49" s="516"/>
      <c r="BP49" s="516"/>
      <c r="BQ49" s="516"/>
      <c r="BR49" s="516"/>
      <c r="BS49" s="517"/>
      <c r="BT49" s="515">
        <v>13695.64</v>
      </c>
      <c r="BU49" s="516"/>
      <c r="BV49" s="516"/>
      <c r="BW49" s="516"/>
      <c r="BX49" s="516"/>
      <c r="BY49" s="516"/>
      <c r="BZ49" s="516"/>
      <c r="CA49" s="516"/>
      <c r="CB49" s="516"/>
      <c r="CC49" s="516"/>
      <c r="CD49" s="516"/>
      <c r="CE49" s="516"/>
      <c r="CF49" s="516"/>
      <c r="CG49" s="516"/>
      <c r="CH49" s="516"/>
      <c r="CI49" s="517"/>
      <c r="CJ49" s="525">
        <v>68478.2</v>
      </c>
      <c r="CK49" s="526"/>
      <c r="CL49" s="526"/>
      <c r="CM49" s="526"/>
      <c r="CN49" s="526"/>
      <c r="CO49" s="526"/>
      <c r="CP49" s="526"/>
      <c r="CQ49" s="526"/>
      <c r="CR49" s="526"/>
      <c r="CS49" s="526"/>
      <c r="CT49" s="526"/>
      <c r="CU49" s="526"/>
      <c r="CV49" s="526"/>
      <c r="CW49" s="526"/>
      <c r="CX49" s="526"/>
      <c r="CY49" s="526"/>
      <c r="CZ49" s="526"/>
      <c r="DA49" s="527"/>
    </row>
    <row r="50" spans="1:105" s="123" customFormat="1" ht="15" customHeight="1" x14ac:dyDescent="0.25">
      <c r="A50" s="519" t="s">
        <v>282</v>
      </c>
      <c r="B50" s="520"/>
      <c r="C50" s="520"/>
      <c r="D50" s="520"/>
      <c r="E50" s="520"/>
      <c r="F50" s="520"/>
      <c r="G50" s="521"/>
      <c r="H50" s="522" t="s">
        <v>530</v>
      </c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  <c r="AH50" s="523"/>
      <c r="AI50" s="523"/>
      <c r="AJ50" s="523"/>
      <c r="AK50" s="523"/>
      <c r="AL50" s="523"/>
      <c r="AM50" s="523"/>
      <c r="AN50" s="523"/>
      <c r="AO50" s="523"/>
      <c r="AP50" s="523"/>
      <c r="AQ50" s="523"/>
      <c r="AR50" s="523"/>
      <c r="AS50" s="523"/>
      <c r="AT50" s="523"/>
      <c r="AU50" s="523"/>
      <c r="AV50" s="523"/>
      <c r="AW50" s="523"/>
      <c r="AX50" s="523"/>
      <c r="AY50" s="523"/>
      <c r="AZ50" s="523"/>
      <c r="BA50" s="523"/>
      <c r="BB50" s="523"/>
      <c r="BC50" s="524"/>
      <c r="BD50" s="515">
        <v>431.81</v>
      </c>
      <c r="BE50" s="516"/>
      <c r="BF50" s="516"/>
      <c r="BG50" s="516"/>
      <c r="BH50" s="516"/>
      <c r="BI50" s="516"/>
      <c r="BJ50" s="516"/>
      <c r="BK50" s="516"/>
      <c r="BL50" s="516"/>
      <c r="BM50" s="516"/>
      <c r="BN50" s="516"/>
      <c r="BO50" s="516"/>
      <c r="BP50" s="516"/>
      <c r="BQ50" s="516"/>
      <c r="BR50" s="516"/>
      <c r="BS50" s="517"/>
      <c r="BT50" s="515">
        <v>96</v>
      </c>
      <c r="BU50" s="516"/>
      <c r="BV50" s="516"/>
      <c r="BW50" s="516"/>
      <c r="BX50" s="516"/>
      <c r="BY50" s="516"/>
      <c r="BZ50" s="516"/>
      <c r="CA50" s="516"/>
      <c r="CB50" s="516"/>
      <c r="CC50" s="516"/>
      <c r="CD50" s="516"/>
      <c r="CE50" s="516"/>
      <c r="CF50" s="516"/>
      <c r="CG50" s="516"/>
      <c r="CH50" s="516"/>
      <c r="CI50" s="517"/>
      <c r="CJ50" s="518">
        <v>41454</v>
      </c>
      <c r="CK50" s="518"/>
      <c r="CL50" s="518"/>
      <c r="CM50" s="518"/>
      <c r="CN50" s="518"/>
      <c r="CO50" s="518"/>
      <c r="CP50" s="518"/>
      <c r="CQ50" s="518"/>
      <c r="CR50" s="518"/>
      <c r="CS50" s="518"/>
      <c r="CT50" s="518"/>
      <c r="CU50" s="518"/>
      <c r="CV50" s="518"/>
      <c r="CW50" s="518"/>
      <c r="CX50" s="518"/>
      <c r="CY50" s="518"/>
      <c r="CZ50" s="518"/>
      <c r="DA50" s="518"/>
    </row>
    <row r="51" spans="1:105" s="123" customFormat="1" ht="15" customHeight="1" x14ac:dyDescent="0.25">
      <c r="A51" s="519" t="s">
        <v>293</v>
      </c>
      <c r="B51" s="520"/>
      <c r="C51" s="520"/>
      <c r="D51" s="520"/>
      <c r="E51" s="520"/>
      <c r="F51" s="520"/>
      <c r="G51" s="521"/>
      <c r="H51" s="522" t="s">
        <v>529</v>
      </c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  <c r="AH51" s="523"/>
      <c r="AI51" s="523"/>
      <c r="AJ51" s="523"/>
      <c r="AK51" s="523"/>
      <c r="AL51" s="523"/>
      <c r="AM51" s="523"/>
      <c r="AN51" s="523"/>
      <c r="AO51" s="523"/>
      <c r="AP51" s="523"/>
      <c r="AQ51" s="523"/>
      <c r="AR51" s="523"/>
      <c r="AS51" s="523"/>
      <c r="AT51" s="523"/>
      <c r="AU51" s="523"/>
      <c r="AV51" s="523"/>
      <c r="AW51" s="523"/>
      <c r="AX51" s="523"/>
      <c r="AY51" s="523"/>
      <c r="AZ51" s="523"/>
      <c r="BA51" s="523"/>
      <c r="BB51" s="523"/>
      <c r="BC51" s="524"/>
      <c r="BD51" s="515">
        <v>76489</v>
      </c>
      <c r="BE51" s="516"/>
      <c r="BF51" s="516"/>
      <c r="BG51" s="516"/>
      <c r="BH51" s="516"/>
      <c r="BI51" s="516"/>
      <c r="BJ51" s="516"/>
      <c r="BK51" s="516"/>
      <c r="BL51" s="516"/>
      <c r="BM51" s="516"/>
      <c r="BN51" s="516"/>
      <c r="BO51" s="516"/>
      <c r="BP51" s="516"/>
      <c r="BQ51" s="516"/>
      <c r="BR51" s="516"/>
      <c r="BS51" s="517"/>
      <c r="BT51" s="515">
        <v>25</v>
      </c>
      <c r="BU51" s="516"/>
      <c r="BV51" s="516"/>
      <c r="BW51" s="516"/>
      <c r="BX51" s="516"/>
      <c r="BY51" s="516"/>
      <c r="BZ51" s="516"/>
      <c r="CA51" s="516"/>
      <c r="CB51" s="516"/>
      <c r="CC51" s="516"/>
      <c r="CD51" s="516"/>
      <c r="CE51" s="516"/>
      <c r="CF51" s="516"/>
      <c r="CG51" s="516"/>
      <c r="CH51" s="516"/>
      <c r="CI51" s="517"/>
      <c r="CJ51" s="518">
        <f t="shared" ref="CJ51:CJ52" si="0">SUM(BD51*BT51)</f>
        <v>1912225</v>
      </c>
      <c r="CK51" s="518"/>
      <c r="CL51" s="518"/>
      <c r="CM51" s="518"/>
      <c r="CN51" s="518"/>
      <c r="CO51" s="518"/>
      <c r="CP51" s="518"/>
      <c r="CQ51" s="518"/>
      <c r="CR51" s="518"/>
      <c r="CS51" s="518"/>
      <c r="CT51" s="518"/>
      <c r="CU51" s="518"/>
      <c r="CV51" s="518"/>
      <c r="CW51" s="518"/>
      <c r="CX51" s="518"/>
      <c r="CY51" s="518"/>
      <c r="CZ51" s="518"/>
      <c r="DA51" s="518"/>
    </row>
    <row r="52" spans="1:105" s="123" customFormat="1" ht="32.25" customHeight="1" x14ac:dyDescent="0.25">
      <c r="A52" s="519" t="s">
        <v>407</v>
      </c>
      <c r="B52" s="520"/>
      <c r="C52" s="520"/>
      <c r="D52" s="520"/>
      <c r="E52" s="520"/>
      <c r="F52" s="520"/>
      <c r="G52" s="521"/>
      <c r="H52" s="522" t="s">
        <v>531</v>
      </c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3"/>
      <c r="AT52" s="523"/>
      <c r="AU52" s="523"/>
      <c r="AV52" s="523"/>
      <c r="AW52" s="523"/>
      <c r="AX52" s="523"/>
      <c r="AY52" s="523"/>
      <c r="AZ52" s="523"/>
      <c r="BA52" s="523"/>
      <c r="BB52" s="523"/>
      <c r="BC52" s="524"/>
      <c r="BD52" s="515">
        <v>5583</v>
      </c>
      <c r="BE52" s="516"/>
      <c r="BF52" s="516"/>
      <c r="BG52" s="516"/>
      <c r="BH52" s="516"/>
      <c r="BI52" s="516"/>
      <c r="BJ52" s="516"/>
      <c r="BK52" s="516"/>
      <c r="BL52" s="516"/>
      <c r="BM52" s="516"/>
      <c r="BN52" s="516"/>
      <c r="BO52" s="516"/>
      <c r="BP52" s="516"/>
      <c r="BQ52" s="516"/>
      <c r="BR52" s="516"/>
      <c r="BS52" s="517"/>
      <c r="BT52" s="515">
        <v>33</v>
      </c>
      <c r="BU52" s="516"/>
      <c r="BV52" s="516"/>
      <c r="BW52" s="516"/>
      <c r="BX52" s="516"/>
      <c r="BY52" s="516"/>
      <c r="BZ52" s="516"/>
      <c r="CA52" s="516"/>
      <c r="CB52" s="516"/>
      <c r="CC52" s="516"/>
      <c r="CD52" s="516"/>
      <c r="CE52" s="516"/>
      <c r="CF52" s="516"/>
      <c r="CG52" s="516"/>
      <c r="CH52" s="516"/>
      <c r="CI52" s="517"/>
      <c r="CJ52" s="518">
        <f t="shared" si="0"/>
        <v>184239</v>
      </c>
      <c r="CK52" s="518"/>
      <c r="CL52" s="518"/>
      <c r="CM52" s="518"/>
      <c r="CN52" s="518"/>
      <c r="CO52" s="518"/>
      <c r="CP52" s="518"/>
      <c r="CQ52" s="518"/>
      <c r="CR52" s="518"/>
      <c r="CS52" s="518"/>
      <c r="CT52" s="518"/>
      <c r="CU52" s="518"/>
      <c r="CV52" s="518"/>
      <c r="CW52" s="518"/>
      <c r="CX52" s="518"/>
      <c r="CY52" s="518"/>
      <c r="CZ52" s="518"/>
      <c r="DA52" s="518"/>
    </row>
    <row r="53" spans="1:105" s="123" customFormat="1" ht="31.5" customHeight="1" x14ac:dyDescent="0.25">
      <c r="A53" s="519" t="s">
        <v>537</v>
      </c>
      <c r="B53" s="520"/>
      <c r="C53" s="520"/>
      <c r="D53" s="520"/>
      <c r="E53" s="520"/>
      <c r="F53" s="520"/>
      <c r="G53" s="521"/>
      <c r="H53" s="522" t="s">
        <v>532</v>
      </c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523"/>
      <c r="AL53" s="523"/>
      <c r="AM53" s="523"/>
      <c r="AN53" s="523"/>
      <c r="AO53" s="523"/>
      <c r="AP53" s="523"/>
      <c r="AQ53" s="523"/>
      <c r="AR53" s="523"/>
      <c r="AS53" s="523"/>
      <c r="AT53" s="523"/>
      <c r="AU53" s="523"/>
      <c r="AV53" s="523"/>
      <c r="AW53" s="523"/>
      <c r="AX53" s="523"/>
      <c r="AY53" s="523"/>
      <c r="AZ53" s="523"/>
      <c r="BA53" s="523"/>
      <c r="BB53" s="523"/>
      <c r="BC53" s="524"/>
      <c r="BD53" s="515">
        <v>330</v>
      </c>
      <c r="BE53" s="516"/>
      <c r="BF53" s="516"/>
      <c r="BG53" s="516"/>
      <c r="BH53" s="516"/>
      <c r="BI53" s="516"/>
      <c r="BJ53" s="516"/>
      <c r="BK53" s="516"/>
      <c r="BL53" s="516"/>
      <c r="BM53" s="516"/>
      <c r="BN53" s="516"/>
      <c r="BO53" s="516"/>
      <c r="BP53" s="516"/>
      <c r="BQ53" s="516"/>
      <c r="BR53" s="516"/>
      <c r="BS53" s="517"/>
      <c r="BT53" s="515">
        <v>5868</v>
      </c>
      <c r="BU53" s="516"/>
      <c r="BV53" s="516"/>
      <c r="BW53" s="516"/>
      <c r="BX53" s="516"/>
      <c r="BY53" s="516"/>
      <c r="BZ53" s="516"/>
      <c r="CA53" s="516"/>
      <c r="CB53" s="516"/>
      <c r="CC53" s="516"/>
      <c r="CD53" s="516"/>
      <c r="CE53" s="516"/>
      <c r="CF53" s="516"/>
      <c r="CG53" s="516"/>
      <c r="CH53" s="516"/>
      <c r="CI53" s="517"/>
      <c r="CJ53" s="518">
        <v>1936440</v>
      </c>
      <c r="CK53" s="518"/>
      <c r="CL53" s="518"/>
      <c r="CM53" s="518"/>
      <c r="CN53" s="518"/>
      <c r="CO53" s="518"/>
      <c r="CP53" s="518"/>
      <c r="CQ53" s="518"/>
      <c r="CR53" s="518"/>
      <c r="CS53" s="518"/>
      <c r="CT53" s="518"/>
      <c r="CU53" s="518"/>
      <c r="CV53" s="518"/>
      <c r="CW53" s="518"/>
      <c r="CX53" s="518"/>
      <c r="CY53" s="518"/>
      <c r="CZ53" s="518"/>
      <c r="DA53" s="518"/>
    </row>
    <row r="54" spans="1:105" s="123" customFormat="1" ht="31.5" customHeight="1" x14ac:dyDescent="0.25">
      <c r="A54" s="519" t="s">
        <v>410</v>
      </c>
      <c r="B54" s="520"/>
      <c r="C54" s="520"/>
      <c r="D54" s="520"/>
      <c r="E54" s="520"/>
      <c r="F54" s="520"/>
      <c r="G54" s="521"/>
      <c r="H54" s="522" t="s">
        <v>533</v>
      </c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  <c r="AK54" s="523"/>
      <c r="AL54" s="523"/>
      <c r="AM54" s="523"/>
      <c r="AN54" s="523"/>
      <c r="AO54" s="523"/>
      <c r="AP54" s="523"/>
      <c r="AQ54" s="523"/>
      <c r="AR54" s="523"/>
      <c r="AS54" s="523"/>
      <c r="AT54" s="523"/>
      <c r="AU54" s="523"/>
      <c r="AV54" s="523"/>
      <c r="AW54" s="523"/>
      <c r="AX54" s="523"/>
      <c r="AY54" s="523"/>
      <c r="AZ54" s="523"/>
      <c r="BA54" s="523"/>
      <c r="BB54" s="523"/>
      <c r="BC54" s="524"/>
      <c r="BD54" s="515">
        <v>300</v>
      </c>
      <c r="BE54" s="516"/>
      <c r="BF54" s="516"/>
      <c r="BG54" s="516"/>
      <c r="BH54" s="516"/>
      <c r="BI54" s="516"/>
      <c r="BJ54" s="516"/>
      <c r="BK54" s="516"/>
      <c r="BL54" s="516"/>
      <c r="BM54" s="516"/>
      <c r="BN54" s="516"/>
      <c r="BO54" s="516"/>
      <c r="BP54" s="516"/>
      <c r="BQ54" s="516"/>
      <c r="BR54" s="516"/>
      <c r="BS54" s="517"/>
      <c r="BT54" s="515">
        <v>1922</v>
      </c>
      <c r="BU54" s="516"/>
      <c r="BV54" s="516"/>
      <c r="BW54" s="516"/>
      <c r="BX54" s="516"/>
      <c r="BY54" s="516"/>
      <c r="BZ54" s="516"/>
      <c r="CA54" s="516"/>
      <c r="CB54" s="516"/>
      <c r="CC54" s="516"/>
      <c r="CD54" s="516"/>
      <c r="CE54" s="516"/>
      <c r="CF54" s="516"/>
      <c r="CG54" s="516"/>
      <c r="CH54" s="516"/>
      <c r="CI54" s="517"/>
      <c r="CJ54" s="525">
        <v>576673.80000000005</v>
      </c>
      <c r="CK54" s="526"/>
      <c r="CL54" s="526"/>
      <c r="CM54" s="526"/>
      <c r="CN54" s="526"/>
      <c r="CO54" s="526"/>
      <c r="CP54" s="526"/>
      <c r="CQ54" s="526"/>
      <c r="CR54" s="526"/>
      <c r="CS54" s="526"/>
      <c r="CT54" s="526"/>
      <c r="CU54" s="526"/>
      <c r="CV54" s="526"/>
      <c r="CW54" s="526"/>
      <c r="CX54" s="526"/>
      <c r="CY54" s="526"/>
      <c r="CZ54" s="526"/>
      <c r="DA54" s="527"/>
    </row>
    <row r="55" spans="1:105" s="123" customFormat="1" ht="32.25" customHeight="1" x14ac:dyDescent="0.25">
      <c r="A55" s="484" t="s">
        <v>408</v>
      </c>
      <c r="B55" s="484"/>
      <c r="C55" s="484"/>
      <c r="D55" s="484"/>
      <c r="E55" s="484"/>
      <c r="F55" s="484"/>
      <c r="G55" s="484"/>
      <c r="H55" s="549" t="s">
        <v>534</v>
      </c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49"/>
      <c r="AK55" s="549"/>
      <c r="AL55" s="549"/>
      <c r="AM55" s="549"/>
      <c r="AN55" s="549"/>
      <c r="AO55" s="549"/>
      <c r="AP55" s="549"/>
      <c r="AQ55" s="549"/>
      <c r="AR55" s="549"/>
      <c r="AS55" s="549"/>
      <c r="AT55" s="549"/>
      <c r="AU55" s="549"/>
      <c r="AV55" s="549"/>
      <c r="AW55" s="549"/>
      <c r="AX55" s="549"/>
      <c r="AY55" s="549"/>
      <c r="AZ55" s="549"/>
      <c r="BA55" s="549"/>
      <c r="BB55" s="549"/>
      <c r="BC55" s="549"/>
      <c r="BD55" s="480">
        <v>300</v>
      </c>
      <c r="BE55" s="480"/>
      <c r="BF55" s="480"/>
      <c r="BG55" s="480"/>
      <c r="BH55" s="480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0"/>
      <c r="BT55" s="480">
        <v>1825</v>
      </c>
      <c r="BU55" s="480"/>
      <c r="BV55" s="480"/>
      <c r="BW55" s="480"/>
      <c r="BX55" s="480"/>
      <c r="BY55" s="480"/>
      <c r="BZ55" s="480"/>
      <c r="CA55" s="480"/>
      <c r="CB55" s="480"/>
      <c r="CC55" s="480"/>
      <c r="CD55" s="480"/>
      <c r="CE55" s="480"/>
      <c r="CF55" s="480"/>
      <c r="CG55" s="480"/>
      <c r="CH55" s="480"/>
      <c r="CI55" s="480"/>
      <c r="CJ55" s="525">
        <v>547500</v>
      </c>
      <c r="CK55" s="526"/>
      <c r="CL55" s="526"/>
      <c r="CM55" s="526"/>
      <c r="CN55" s="526"/>
      <c r="CO55" s="526"/>
      <c r="CP55" s="526"/>
      <c r="CQ55" s="526"/>
      <c r="CR55" s="526"/>
      <c r="CS55" s="526"/>
      <c r="CT55" s="526"/>
      <c r="CU55" s="526"/>
      <c r="CV55" s="526"/>
      <c r="CW55" s="526"/>
      <c r="CX55" s="526"/>
      <c r="CY55" s="526"/>
      <c r="CZ55" s="526"/>
      <c r="DA55" s="527"/>
    </row>
    <row r="56" spans="1:105" s="123" customFormat="1" ht="32.25" customHeight="1" x14ac:dyDescent="0.25">
      <c r="A56" s="519" t="s">
        <v>538</v>
      </c>
      <c r="B56" s="520"/>
      <c r="C56" s="520"/>
      <c r="D56" s="520"/>
      <c r="E56" s="520"/>
      <c r="F56" s="520"/>
      <c r="G56" s="521"/>
      <c r="H56" s="522" t="s">
        <v>865</v>
      </c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  <c r="AH56" s="523"/>
      <c r="AI56" s="523"/>
      <c r="AJ56" s="523"/>
      <c r="AK56" s="523"/>
      <c r="AL56" s="523"/>
      <c r="AM56" s="523"/>
      <c r="AN56" s="523"/>
      <c r="AO56" s="523"/>
      <c r="AP56" s="523"/>
      <c r="AQ56" s="523"/>
      <c r="AR56" s="523"/>
      <c r="AS56" s="523"/>
      <c r="AT56" s="523"/>
      <c r="AU56" s="523"/>
      <c r="AV56" s="523"/>
      <c r="AW56" s="523"/>
      <c r="AX56" s="523"/>
      <c r="AY56" s="523"/>
      <c r="AZ56" s="523"/>
      <c r="BA56" s="523"/>
      <c r="BB56" s="523"/>
      <c r="BC56" s="524"/>
      <c r="BD56" s="515">
        <v>2000</v>
      </c>
      <c r="BE56" s="516"/>
      <c r="BF56" s="516"/>
      <c r="BG56" s="516"/>
      <c r="BH56" s="516"/>
      <c r="BI56" s="516"/>
      <c r="BJ56" s="516"/>
      <c r="BK56" s="516"/>
      <c r="BL56" s="516"/>
      <c r="BM56" s="516"/>
      <c r="BN56" s="516"/>
      <c r="BO56" s="516"/>
      <c r="BP56" s="516"/>
      <c r="BQ56" s="516"/>
      <c r="BR56" s="516"/>
      <c r="BS56" s="517"/>
      <c r="BT56" s="515">
        <v>36</v>
      </c>
      <c r="BU56" s="516"/>
      <c r="BV56" s="516"/>
      <c r="BW56" s="516"/>
      <c r="BX56" s="516"/>
      <c r="BY56" s="516"/>
      <c r="BZ56" s="516"/>
      <c r="CA56" s="516"/>
      <c r="CB56" s="516"/>
      <c r="CC56" s="516"/>
      <c r="CD56" s="516"/>
      <c r="CE56" s="516"/>
      <c r="CF56" s="516"/>
      <c r="CG56" s="516"/>
      <c r="CH56" s="516"/>
      <c r="CI56" s="517"/>
      <c r="CJ56" s="525">
        <v>72000</v>
      </c>
      <c r="CK56" s="526"/>
      <c r="CL56" s="526"/>
      <c r="CM56" s="526"/>
      <c r="CN56" s="526"/>
      <c r="CO56" s="526"/>
      <c r="CP56" s="526"/>
      <c r="CQ56" s="526"/>
      <c r="CR56" s="526"/>
      <c r="CS56" s="526"/>
      <c r="CT56" s="526"/>
      <c r="CU56" s="526"/>
      <c r="CV56" s="526"/>
      <c r="CW56" s="526"/>
      <c r="CX56" s="526"/>
      <c r="CY56" s="526"/>
      <c r="CZ56" s="526"/>
      <c r="DA56" s="527"/>
    </row>
    <row r="57" spans="1:105" s="123" customFormat="1" ht="17.25" customHeight="1" x14ac:dyDescent="0.25">
      <c r="A57" s="519" t="s">
        <v>539</v>
      </c>
      <c r="B57" s="520"/>
      <c r="C57" s="520"/>
      <c r="D57" s="520"/>
      <c r="E57" s="520"/>
      <c r="F57" s="520"/>
      <c r="G57" s="521"/>
      <c r="H57" s="522" t="s">
        <v>866</v>
      </c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3"/>
      <c r="AN57" s="523"/>
      <c r="AO57" s="523"/>
      <c r="AP57" s="523"/>
      <c r="AQ57" s="523"/>
      <c r="AR57" s="523"/>
      <c r="AS57" s="523"/>
      <c r="AT57" s="523"/>
      <c r="AU57" s="523"/>
      <c r="AV57" s="523"/>
      <c r="AW57" s="523"/>
      <c r="AX57" s="523"/>
      <c r="AY57" s="523"/>
      <c r="AZ57" s="523"/>
      <c r="BA57" s="523"/>
      <c r="BB57" s="523"/>
      <c r="BC57" s="524"/>
      <c r="BD57" s="515">
        <v>12625</v>
      </c>
      <c r="BE57" s="516"/>
      <c r="BF57" s="516"/>
      <c r="BG57" s="516"/>
      <c r="BH57" s="516"/>
      <c r="BI57" s="516"/>
      <c r="BJ57" s="516"/>
      <c r="BK57" s="516"/>
      <c r="BL57" s="516"/>
      <c r="BM57" s="516"/>
      <c r="BN57" s="516"/>
      <c r="BO57" s="516"/>
      <c r="BP57" s="516"/>
      <c r="BQ57" s="516"/>
      <c r="BR57" s="516"/>
      <c r="BS57" s="517"/>
      <c r="BT57" s="515">
        <v>1</v>
      </c>
      <c r="BU57" s="516"/>
      <c r="BV57" s="516"/>
      <c r="BW57" s="516"/>
      <c r="BX57" s="516"/>
      <c r="BY57" s="516"/>
      <c r="BZ57" s="516"/>
      <c r="CA57" s="516"/>
      <c r="CB57" s="516"/>
      <c r="CC57" s="516"/>
      <c r="CD57" s="516"/>
      <c r="CE57" s="516"/>
      <c r="CF57" s="516"/>
      <c r="CG57" s="516"/>
      <c r="CH57" s="516"/>
      <c r="CI57" s="517"/>
      <c r="CJ57" s="525">
        <v>12625</v>
      </c>
      <c r="CK57" s="526"/>
      <c r="CL57" s="526"/>
      <c r="CM57" s="526"/>
      <c r="CN57" s="526"/>
      <c r="CO57" s="526"/>
      <c r="CP57" s="526"/>
      <c r="CQ57" s="526"/>
      <c r="CR57" s="526"/>
      <c r="CS57" s="526"/>
      <c r="CT57" s="526"/>
      <c r="CU57" s="526"/>
      <c r="CV57" s="526"/>
      <c r="CW57" s="526"/>
      <c r="CX57" s="526"/>
      <c r="CY57" s="526"/>
      <c r="CZ57" s="526"/>
      <c r="DA57" s="527"/>
    </row>
    <row r="58" spans="1:105" s="123" customFormat="1" ht="33.75" customHeight="1" x14ac:dyDescent="0.25">
      <c r="A58" s="519" t="s">
        <v>672</v>
      </c>
      <c r="B58" s="520"/>
      <c r="C58" s="520"/>
      <c r="D58" s="520"/>
      <c r="E58" s="520"/>
      <c r="F58" s="520"/>
      <c r="G58" s="521"/>
      <c r="H58" s="522" t="s">
        <v>536</v>
      </c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  <c r="AH58" s="523"/>
      <c r="AI58" s="523"/>
      <c r="AJ58" s="523"/>
      <c r="AK58" s="523"/>
      <c r="AL58" s="523"/>
      <c r="AM58" s="523"/>
      <c r="AN58" s="523"/>
      <c r="AO58" s="523"/>
      <c r="AP58" s="523"/>
      <c r="AQ58" s="523"/>
      <c r="AR58" s="523"/>
      <c r="AS58" s="523"/>
      <c r="AT58" s="523"/>
      <c r="AU58" s="523"/>
      <c r="AV58" s="523"/>
      <c r="AW58" s="523"/>
      <c r="AX58" s="523"/>
      <c r="AY58" s="523"/>
      <c r="AZ58" s="523"/>
      <c r="BA58" s="523"/>
      <c r="BB58" s="523"/>
      <c r="BC58" s="524"/>
      <c r="BD58" s="515">
        <v>108</v>
      </c>
      <c r="BE58" s="516"/>
      <c r="BF58" s="516"/>
      <c r="BG58" s="516"/>
      <c r="BH58" s="516"/>
      <c r="BI58" s="516"/>
      <c r="BJ58" s="516"/>
      <c r="BK58" s="516"/>
      <c r="BL58" s="516"/>
      <c r="BM58" s="516"/>
      <c r="BN58" s="516"/>
      <c r="BO58" s="516"/>
      <c r="BP58" s="516"/>
      <c r="BQ58" s="516"/>
      <c r="BR58" s="516"/>
      <c r="BS58" s="517"/>
      <c r="BT58" s="515">
        <v>4495</v>
      </c>
      <c r="BU58" s="516"/>
      <c r="BV58" s="516"/>
      <c r="BW58" s="516"/>
      <c r="BX58" s="516"/>
      <c r="BY58" s="516"/>
      <c r="BZ58" s="516"/>
      <c r="CA58" s="516"/>
      <c r="CB58" s="516"/>
      <c r="CC58" s="516"/>
      <c r="CD58" s="516"/>
      <c r="CE58" s="516"/>
      <c r="CF58" s="516"/>
      <c r="CG58" s="516"/>
      <c r="CH58" s="516"/>
      <c r="CI58" s="517"/>
      <c r="CJ58" s="525">
        <v>485419.63</v>
      </c>
      <c r="CK58" s="526"/>
      <c r="CL58" s="526"/>
      <c r="CM58" s="526"/>
      <c r="CN58" s="526"/>
      <c r="CO58" s="526"/>
      <c r="CP58" s="526"/>
      <c r="CQ58" s="526"/>
      <c r="CR58" s="526"/>
      <c r="CS58" s="526"/>
      <c r="CT58" s="526"/>
      <c r="CU58" s="526"/>
      <c r="CV58" s="526"/>
      <c r="CW58" s="526"/>
      <c r="CX58" s="526"/>
      <c r="CY58" s="526"/>
      <c r="CZ58" s="526"/>
      <c r="DA58" s="527"/>
    </row>
    <row r="59" spans="1:105" s="123" customFormat="1" ht="15" customHeight="1" x14ac:dyDescent="0.25">
      <c r="A59" s="484"/>
      <c r="B59" s="484"/>
      <c r="C59" s="484"/>
      <c r="D59" s="484"/>
      <c r="E59" s="484"/>
      <c r="F59" s="484"/>
      <c r="G59" s="484"/>
      <c r="H59" s="488" t="s">
        <v>259</v>
      </c>
      <c r="I59" s="488"/>
      <c r="J59" s="488"/>
      <c r="K59" s="488"/>
      <c r="L59" s="488"/>
      <c r="M59" s="488"/>
      <c r="N59" s="488"/>
      <c r="O59" s="488"/>
      <c r="P59" s="488"/>
      <c r="Q59" s="488"/>
      <c r="R59" s="488"/>
      <c r="S59" s="488"/>
      <c r="T59" s="488"/>
      <c r="U59" s="488"/>
      <c r="V59" s="488"/>
      <c r="W59" s="488"/>
      <c r="X59" s="488"/>
      <c r="Y59" s="488"/>
      <c r="Z59" s="488"/>
      <c r="AA59" s="488"/>
      <c r="AB59" s="488"/>
      <c r="AC59" s="488"/>
      <c r="AD59" s="488"/>
      <c r="AE59" s="488"/>
      <c r="AF59" s="488"/>
      <c r="AG59" s="488"/>
      <c r="AH59" s="488"/>
      <c r="AI59" s="488"/>
      <c r="AJ59" s="488"/>
      <c r="AK59" s="488"/>
      <c r="AL59" s="488"/>
      <c r="AM59" s="488"/>
      <c r="AN59" s="488"/>
      <c r="AO59" s="488"/>
      <c r="AP59" s="488"/>
      <c r="AQ59" s="488"/>
      <c r="AR59" s="488"/>
      <c r="AS59" s="488"/>
      <c r="AT59" s="488"/>
      <c r="AU59" s="488"/>
      <c r="AV59" s="488"/>
      <c r="AW59" s="488"/>
      <c r="AX59" s="488"/>
      <c r="AY59" s="488"/>
      <c r="AZ59" s="488"/>
      <c r="BA59" s="488"/>
      <c r="BB59" s="488"/>
      <c r="BC59" s="489"/>
      <c r="BD59" s="480" t="s">
        <v>7</v>
      </c>
      <c r="BE59" s="480"/>
      <c r="BF59" s="480"/>
      <c r="BG59" s="480"/>
      <c r="BH59" s="480"/>
      <c r="BI59" s="480"/>
      <c r="BJ59" s="480"/>
      <c r="BK59" s="480"/>
      <c r="BL59" s="480"/>
      <c r="BM59" s="480"/>
      <c r="BN59" s="480"/>
      <c r="BO59" s="480"/>
      <c r="BP59" s="480"/>
      <c r="BQ59" s="480"/>
      <c r="BR59" s="480"/>
      <c r="BS59" s="480"/>
      <c r="BT59" s="480" t="s">
        <v>7</v>
      </c>
      <c r="BU59" s="480"/>
      <c r="BV59" s="480"/>
      <c r="BW59" s="480"/>
      <c r="BX59" s="480"/>
      <c r="BY59" s="480"/>
      <c r="BZ59" s="480"/>
      <c r="CA59" s="480"/>
      <c r="CB59" s="480"/>
      <c r="CC59" s="480"/>
      <c r="CD59" s="480"/>
      <c r="CE59" s="480"/>
      <c r="CF59" s="480"/>
      <c r="CG59" s="480"/>
      <c r="CH59" s="480"/>
      <c r="CI59" s="480"/>
      <c r="CJ59" s="558">
        <f>SUM(CJ49:DA58)</f>
        <v>5837054.6299999999</v>
      </c>
      <c r="CK59" s="558"/>
      <c r="CL59" s="558"/>
      <c r="CM59" s="558"/>
      <c r="CN59" s="558"/>
      <c r="CO59" s="558"/>
      <c r="CP59" s="558"/>
      <c r="CQ59" s="558"/>
      <c r="CR59" s="558"/>
      <c r="CS59" s="558"/>
      <c r="CT59" s="558"/>
      <c r="CU59" s="558"/>
      <c r="CV59" s="558"/>
      <c r="CW59" s="558"/>
      <c r="CX59" s="558"/>
      <c r="CY59" s="558"/>
      <c r="CZ59" s="558"/>
      <c r="DA59" s="558"/>
    </row>
    <row r="60" spans="1:105" s="35" customFormat="1" ht="12" customHeight="1" x14ac:dyDescent="0.2"/>
    <row r="61" spans="1:105" s="118" customFormat="1" ht="14.25" x14ac:dyDescent="0.2">
      <c r="A61" s="494" t="s">
        <v>300</v>
      </c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  <c r="AO61" s="494"/>
      <c r="AP61" s="494"/>
      <c r="AQ61" s="494"/>
      <c r="AR61" s="494"/>
      <c r="AS61" s="494"/>
      <c r="AT61" s="494"/>
      <c r="AU61" s="494"/>
      <c r="AV61" s="494"/>
      <c r="AW61" s="494"/>
      <c r="AX61" s="494"/>
      <c r="AY61" s="494"/>
      <c r="AZ61" s="494"/>
      <c r="BA61" s="494"/>
      <c r="BB61" s="494"/>
      <c r="BC61" s="494"/>
      <c r="BD61" s="494"/>
      <c r="BE61" s="494"/>
      <c r="BF61" s="494"/>
      <c r="BG61" s="494"/>
      <c r="BH61" s="494"/>
      <c r="BI61" s="494"/>
      <c r="BJ61" s="494"/>
      <c r="BK61" s="494"/>
      <c r="BL61" s="494"/>
      <c r="BM61" s="494"/>
      <c r="BN61" s="494"/>
      <c r="BO61" s="494"/>
      <c r="BP61" s="494"/>
      <c r="BQ61" s="494"/>
      <c r="BR61" s="494"/>
      <c r="BS61" s="494"/>
      <c r="BT61" s="494"/>
      <c r="BU61" s="494"/>
      <c r="BV61" s="494"/>
      <c r="BW61" s="494"/>
      <c r="BX61" s="494"/>
      <c r="BY61" s="494"/>
      <c r="BZ61" s="494"/>
      <c r="CA61" s="494"/>
      <c r="CB61" s="494"/>
      <c r="CC61" s="494"/>
      <c r="CD61" s="494"/>
      <c r="CE61" s="494"/>
      <c r="CF61" s="494"/>
      <c r="CG61" s="494"/>
      <c r="CH61" s="494"/>
      <c r="CI61" s="494"/>
      <c r="CJ61" s="494"/>
      <c r="CK61" s="494"/>
      <c r="CL61" s="494"/>
      <c r="CM61" s="494"/>
      <c r="CN61" s="494"/>
      <c r="CO61" s="494"/>
      <c r="CP61" s="494"/>
      <c r="CQ61" s="494"/>
      <c r="CR61" s="494"/>
      <c r="CS61" s="494"/>
      <c r="CT61" s="494"/>
      <c r="CU61" s="494"/>
      <c r="CV61" s="494"/>
      <c r="CW61" s="494"/>
      <c r="CX61" s="494"/>
      <c r="CY61" s="494"/>
      <c r="CZ61" s="494"/>
      <c r="DA61" s="494"/>
    </row>
    <row r="62" spans="1:105" ht="6" customHeight="1" x14ac:dyDescent="0.25"/>
    <row r="63" spans="1:105" s="118" customFormat="1" ht="14.25" x14ac:dyDescent="0.2">
      <c r="A63" s="118" t="s">
        <v>246</v>
      </c>
      <c r="X63" s="495" t="s">
        <v>540</v>
      </c>
      <c r="Y63" s="495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5"/>
      <c r="AS63" s="495"/>
      <c r="AT63" s="495"/>
      <c r="AU63" s="495"/>
      <c r="AV63" s="495"/>
      <c r="AW63" s="495"/>
      <c r="AX63" s="495"/>
      <c r="AY63" s="495"/>
      <c r="AZ63" s="495"/>
      <c r="BA63" s="495"/>
      <c r="BB63" s="495"/>
      <c r="BC63" s="495"/>
      <c r="BD63" s="495"/>
      <c r="BE63" s="495"/>
      <c r="BF63" s="495"/>
      <c r="BG63" s="495"/>
      <c r="BH63" s="495"/>
      <c r="BI63" s="495"/>
      <c r="BJ63" s="495"/>
      <c r="BK63" s="495"/>
      <c r="BL63" s="495"/>
      <c r="BM63" s="495"/>
      <c r="BN63" s="495"/>
      <c r="BO63" s="495"/>
      <c r="BP63" s="495"/>
      <c r="BQ63" s="495"/>
      <c r="BR63" s="495"/>
      <c r="BS63" s="495"/>
      <c r="BT63" s="495"/>
      <c r="BU63" s="495"/>
      <c r="BV63" s="495"/>
      <c r="BW63" s="495"/>
      <c r="BX63" s="495"/>
      <c r="BY63" s="495"/>
      <c r="BZ63" s="495"/>
      <c r="CA63" s="495"/>
      <c r="CB63" s="495"/>
      <c r="CC63" s="495"/>
      <c r="CD63" s="495"/>
      <c r="CE63" s="495"/>
      <c r="CF63" s="495"/>
      <c r="CG63" s="495"/>
      <c r="CH63" s="495"/>
      <c r="CI63" s="495"/>
      <c r="CJ63" s="495"/>
      <c r="CK63" s="495"/>
      <c r="CL63" s="495"/>
      <c r="CM63" s="495"/>
      <c r="CN63" s="495"/>
      <c r="CO63" s="495"/>
      <c r="CP63" s="495"/>
      <c r="CQ63" s="495"/>
      <c r="CR63" s="495"/>
      <c r="CS63" s="495"/>
      <c r="CT63" s="495"/>
      <c r="CU63" s="495"/>
      <c r="CV63" s="495"/>
      <c r="CW63" s="495"/>
      <c r="CX63" s="495"/>
      <c r="CY63" s="495"/>
      <c r="CZ63" s="495"/>
      <c r="DA63" s="495"/>
    </row>
    <row r="64" spans="1:105" s="118" customFormat="1" ht="6" customHeight="1" x14ac:dyDescent="0.2"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</row>
    <row r="65" spans="1:105" s="118" customFormat="1" ht="14.25" x14ac:dyDescent="0.2">
      <c r="A65" s="496" t="s">
        <v>247</v>
      </c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7">
        <v>4</v>
      </c>
      <c r="AQ65" s="497"/>
      <c r="AR65" s="497"/>
      <c r="AS65" s="497"/>
      <c r="AT65" s="497"/>
      <c r="AU65" s="497"/>
      <c r="AV65" s="497"/>
      <c r="AW65" s="497"/>
      <c r="AX65" s="497"/>
      <c r="AY65" s="497"/>
      <c r="AZ65" s="497"/>
      <c r="BA65" s="497"/>
      <c r="BB65" s="497"/>
      <c r="BC65" s="497"/>
      <c r="BD65" s="497"/>
      <c r="BE65" s="497"/>
      <c r="BF65" s="497"/>
      <c r="BG65" s="497"/>
      <c r="BH65" s="497"/>
      <c r="BI65" s="497"/>
      <c r="BJ65" s="497"/>
      <c r="BK65" s="497"/>
      <c r="BL65" s="497"/>
      <c r="BM65" s="497"/>
      <c r="BN65" s="497"/>
      <c r="BO65" s="497"/>
      <c r="BP65" s="497"/>
      <c r="BQ65" s="497"/>
      <c r="BR65" s="497"/>
      <c r="BS65" s="497"/>
      <c r="BT65" s="497"/>
      <c r="BU65" s="497"/>
      <c r="BV65" s="497"/>
      <c r="BW65" s="497"/>
      <c r="BX65" s="497"/>
      <c r="BY65" s="497"/>
      <c r="BZ65" s="497"/>
      <c r="CA65" s="497"/>
      <c r="CB65" s="497"/>
      <c r="CC65" s="497"/>
      <c r="CD65" s="497"/>
      <c r="CE65" s="497"/>
      <c r="CF65" s="497"/>
      <c r="CG65" s="497"/>
      <c r="CH65" s="497"/>
      <c r="CI65" s="497"/>
      <c r="CJ65" s="497"/>
      <c r="CK65" s="497"/>
      <c r="CL65" s="497"/>
      <c r="CM65" s="497"/>
      <c r="CN65" s="497"/>
      <c r="CO65" s="497"/>
      <c r="CP65" s="497"/>
      <c r="CQ65" s="497"/>
      <c r="CR65" s="497"/>
      <c r="CS65" s="497"/>
      <c r="CT65" s="497"/>
      <c r="CU65" s="497"/>
      <c r="CV65" s="497"/>
      <c r="CW65" s="497"/>
      <c r="CX65" s="497"/>
      <c r="CY65" s="497"/>
      <c r="CZ65" s="497"/>
      <c r="DA65" s="497"/>
    </row>
    <row r="66" spans="1:105" ht="10.5" customHeight="1" x14ac:dyDescent="0.25"/>
    <row r="67" spans="1:105" s="121" customFormat="1" ht="55.5" customHeight="1" x14ac:dyDescent="0.25">
      <c r="A67" s="503" t="s">
        <v>249</v>
      </c>
      <c r="B67" s="504"/>
      <c r="C67" s="504"/>
      <c r="D67" s="504"/>
      <c r="E67" s="504"/>
      <c r="F67" s="504"/>
      <c r="G67" s="505"/>
      <c r="H67" s="503" t="s">
        <v>301</v>
      </c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4"/>
      <c r="AB67" s="504"/>
      <c r="AC67" s="504"/>
      <c r="AD67" s="504"/>
      <c r="AE67" s="504"/>
      <c r="AF67" s="504"/>
      <c r="AG67" s="504"/>
      <c r="AH67" s="504"/>
      <c r="AI67" s="504"/>
      <c r="AJ67" s="504"/>
      <c r="AK67" s="504"/>
      <c r="AL67" s="504"/>
      <c r="AM67" s="504"/>
      <c r="AN67" s="504"/>
      <c r="AO67" s="504"/>
      <c r="AP67" s="504"/>
      <c r="AQ67" s="504"/>
      <c r="AR67" s="504"/>
      <c r="AS67" s="504"/>
      <c r="AT67" s="504"/>
      <c r="AU67" s="504"/>
      <c r="AV67" s="504"/>
      <c r="AW67" s="504"/>
      <c r="AX67" s="504"/>
      <c r="AY67" s="504"/>
      <c r="AZ67" s="504"/>
      <c r="BA67" s="504"/>
      <c r="BB67" s="504"/>
      <c r="BC67" s="505"/>
      <c r="BD67" s="503" t="s">
        <v>302</v>
      </c>
      <c r="BE67" s="504"/>
      <c r="BF67" s="504"/>
      <c r="BG67" s="504"/>
      <c r="BH67" s="504"/>
      <c r="BI67" s="504"/>
      <c r="BJ67" s="504"/>
      <c r="BK67" s="504"/>
      <c r="BL67" s="504"/>
      <c r="BM67" s="504"/>
      <c r="BN67" s="504"/>
      <c r="BO67" s="504"/>
      <c r="BP67" s="504"/>
      <c r="BQ67" s="504"/>
      <c r="BR67" s="504"/>
      <c r="BS67" s="505"/>
      <c r="BT67" s="503" t="s">
        <v>303</v>
      </c>
      <c r="BU67" s="504"/>
      <c r="BV67" s="504"/>
      <c r="BW67" s="504"/>
      <c r="BX67" s="504"/>
      <c r="BY67" s="504"/>
      <c r="BZ67" s="504"/>
      <c r="CA67" s="504"/>
      <c r="CB67" s="504"/>
      <c r="CC67" s="504"/>
      <c r="CD67" s="505"/>
      <c r="CE67" s="503" t="s">
        <v>304</v>
      </c>
      <c r="CF67" s="504"/>
      <c r="CG67" s="504"/>
      <c r="CH67" s="504"/>
      <c r="CI67" s="504"/>
      <c r="CJ67" s="504"/>
      <c r="CK67" s="504"/>
      <c r="CL67" s="504"/>
      <c r="CM67" s="504"/>
      <c r="CN67" s="504"/>
      <c r="CO67" s="504"/>
      <c r="CP67" s="504"/>
      <c r="CQ67" s="504"/>
      <c r="CR67" s="504"/>
      <c r="CS67" s="504"/>
      <c r="CT67" s="504"/>
      <c r="CU67" s="504"/>
      <c r="CV67" s="504"/>
      <c r="CW67" s="504"/>
      <c r="CX67" s="504"/>
      <c r="CY67" s="504"/>
      <c r="CZ67" s="504"/>
      <c r="DA67" s="505"/>
    </row>
    <row r="68" spans="1:105" s="122" customFormat="1" ht="12.75" x14ac:dyDescent="0.25">
      <c r="A68" s="491">
        <v>1</v>
      </c>
      <c r="B68" s="491"/>
      <c r="C68" s="491"/>
      <c r="D68" s="491"/>
      <c r="E68" s="491"/>
      <c r="F68" s="491"/>
      <c r="G68" s="491"/>
      <c r="H68" s="491">
        <v>2</v>
      </c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  <c r="AJ68" s="491"/>
      <c r="AK68" s="491"/>
      <c r="AL68" s="491"/>
      <c r="AM68" s="491"/>
      <c r="AN68" s="491"/>
      <c r="AO68" s="491"/>
      <c r="AP68" s="491"/>
      <c r="AQ68" s="491"/>
      <c r="AR68" s="491"/>
      <c r="AS68" s="491"/>
      <c r="AT68" s="491"/>
      <c r="AU68" s="491"/>
      <c r="AV68" s="491"/>
      <c r="AW68" s="491"/>
      <c r="AX68" s="491"/>
      <c r="AY68" s="491"/>
      <c r="AZ68" s="491"/>
      <c r="BA68" s="491"/>
      <c r="BB68" s="491"/>
      <c r="BC68" s="491"/>
      <c r="BD68" s="491">
        <v>3</v>
      </c>
      <c r="BE68" s="491"/>
      <c r="BF68" s="491"/>
      <c r="BG68" s="491"/>
      <c r="BH68" s="491"/>
      <c r="BI68" s="491"/>
      <c r="BJ68" s="491"/>
      <c r="BK68" s="491"/>
      <c r="BL68" s="491"/>
      <c r="BM68" s="491"/>
      <c r="BN68" s="491"/>
      <c r="BO68" s="491"/>
      <c r="BP68" s="491"/>
      <c r="BQ68" s="491"/>
      <c r="BR68" s="491"/>
      <c r="BS68" s="491"/>
      <c r="BT68" s="491">
        <v>4</v>
      </c>
      <c r="BU68" s="491"/>
      <c r="BV68" s="491"/>
      <c r="BW68" s="491"/>
      <c r="BX68" s="491"/>
      <c r="BY68" s="491"/>
      <c r="BZ68" s="491"/>
      <c r="CA68" s="491"/>
      <c r="CB68" s="491"/>
      <c r="CC68" s="491"/>
      <c r="CD68" s="491"/>
      <c r="CE68" s="491">
        <v>5</v>
      </c>
      <c r="CF68" s="491"/>
      <c r="CG68" s="491"/>
      <c r="CH68" s="491"/>
      <c r="CI68" s="491"/>
      <c r="CJ68" s="491"/>
      <c r="CK68" s="491"/>
      <c r="CL68" s="491"/>
      <c r="CM68" s="491"/>
      <c r="CN68" s="491"/>
      <c r="CO68" s="491"/>
      <c r="CP68" s="491"/>
      <c r="CQ68" s="491"/>
      <c r="CR68" s="491"/>
      <c r="CS68" s="491"/>
      <c r="CT68" s="491"/>
      <c r="CU68" s="491"/>
      <c r="CV68" s="491"/>
      <c r="CW68" s="491"/>
      <c r="CX68" s="491"/>
      <c r="CY68" s="491"/>
      <c r="CZ68" s="491"/>
      <c r="DA68" s="491"/>
    </row>
    <row r="69" spans="1:105" s="123" customFormat="1" ht="27" customHeight="1" x14ac:dyDescent="0.25">
      <c r="A69" s="484" t="s">
        <v>274</v>
      </c>
      <c r="B69" s="484"/>
      <c r="C69" s="484"/>
      <c r="D69" s="484"/>
      <c r="E69" s="484"/>
      <c r="F69" s="484"/>
      <c r="G69" s="484"/>
      <c r="H69" s="549" t="s">
        <v>848</v>
      </c>
      <c r="I69" s="549"/>
      <c r="J69" s="549"/>
      <c r="K69" s="549"/>
      <c r="L69" s="549"/>
      <c r="M69" s="549"/>
      <c r="N69" s="549"/>
      <c r="O69" s="549"/>
      <c r="P69" s="549"/>
      <c r="Q69" s="549"/>
      <c r="R69" s="549"/>
      <c r="S69" s="549"/>
      <c r="T69" s="549"/>
      <c r="U69" s="549"/>
      <c r="V69" s="549"/>
      <c r="W69" s="549"/>
      <c r="X69" s="549"/>
      <c r="Y69" s="549"/>
      <c r="Z69" s="549"/>
      <c r="AA69" s="549"/>
      <c r="AB69" s="549"/>
      <c r="AC69" s="549"/>
      <c r="AD69" s="549"/>
      <c r="AE69" s="549"/>
      <c r="AF69" s="549"/>
      <c r="AG69" s="549"/>
      <c r="AH69" s="549"/>
      <c r="AI69" s="549"/>
      <c r="AJ69" s="549"/>
      <c r="AK69" s="549"/>
      <c r="AL69" s="549"/>
      <c r="AM69" s="549"/>
      <c r="AN69" s="549"/>
      <c r="AO69" s="549"/>
      <c r="AP69" s="549"/>
      <c r="AQ69" s="549"/>
      <c r="AR69" s="549"/>
      <c r="AS69" s="549"/>
      <c r="AT69" s="549"/>
      <c r="AU69" s="549"/>
      <c r="AV69" s="549"/>
      <c r="AW69" s="549"/>
      <c r="AX69" s="549"/>
      <c r="AY69" s="549"/>
      <c r="AZ69" s="549"/>
      <c r="BA69" s="549"/>
      <c r="BB69" s="549"/>
      <c r="BC69" s="549"/>
      <c r="BD69" s="480">
        <v>224193108</v>
      </c>
      <c r="BE69" s="480"/>
      <c r="BF69" s="480"/>
      <c r="BG69" s="480"/>
      <c r="BH69" s="480"/>
      <c r="BI69" s="480"/>
      <c r="BJ69" s="480"/>
      <c r="BK69" s="480"/>
      <c r="BL69" s="480"/>
      <c r="BM69" s="480"/>
      <c r="BN69" s="480"/>
      <c r="BO69" s="480"/>
      <c r="BP69" s="480"/>
      <c r="BQ69" s="480"/>
      <c r="BR69" s="480"/>
      <c r="BS69" s="480"/>
      <c r="BT69" s="480">
        <v>0.59</v>
      </c>
      <c r="BU69" s="480"/>
      <c r="BV69" s="480"/>
      <c r="BW69" s="480"/>
      <c r="BX69" s="480"/>
      <c r="BY69" s="480"/>
      <c r="BZ69" s="480"/>
      <c r="CA69" s="480"/>
      <c r="CB69" s="480"/>
      <c r="CC69" s="480"/>
      <c r="CD69" s="480"/>
      <c r="CE69" s="518">
        <v>638950</v>
      </c>
      <c r="CF69" s="518"/>
      <c r="CG69" s="518"/>
      <c r="CH69" s="518"/>
      <c r="CI69" s="518"/>
      <c r="CJ69" s="518"/>
      <c r="CK69" s="518"/>
      <c r="CL69" s="518"/>
      <c r="CM69" s="518"/>
      <c r="CN69" s="518"/>
      <c r="CO69" s="518"/>
      <c r="CP69" s="518"/>
      <c r="CQ69" s="518"/>
      <c r="CR69" s="518"/>
      <c r="CS69" s="518"/>
      <c r="CT69" s="518"/>
      <c r="CU69" s="518"/>
      <c r="CV69" s="518"/>
      <c r="CW69" s="518"/>
      <c r="CX69" s="518"/>
      <c r="CY69" s="518"/>
      <c r="CZ69" s="518"/>
      <c r="DA69" s="518"/>
    </row>
    <row r="70" spans="1:105" s="123" customFormat="1" ht="22.5" customHeight="1" x14ac:dyDescent="0.25">
      <c r="A70" s="484" t="s">
        <v>282</v>
      </c>
      <c r="B70" s="484"/>
      <c r="C70" s="484"/>
      <c r="D70" s="484"/>
      <c r="E70" s="484"/>
      <c r="F70" s="484"/>
      <c r="G70" s="484"/>
      <c r="H70" s="549" t="s">
        <v>867</v>
      </c>
      <c r="I70" s="549"/>
      <c r="J70" s="549"/>
      <c r="K70" s="549"/>
      <c r="L70" s="549"/>
      <c r="M70" s="549"/>
      <c r="N70" s="549"/>
      <c r="O70" s="549"/>
      <c r="P70" s="549"/>
      <c r="Q70" s="549"/>
      <c r="R70" s="549"/>
      <c r="S70" s="549"/>
      <c r="T70" s="549"/>
      <c r="U70" s="549"/>
      <c r="V70" s="549"/>
      <c r="W70" s="549"/>
      <c r="X70" s="549"/>
      <c r="Y70" s="549"/>
      <c r="Z70" s="549"/>
      <c r="AA70" s="549"/>
      <c r="AB70" s="549"/>
      <c r="AC70" s="549"/>
      <c r="AD70" s="549"/>
      <c r="AE70" s="549"/>
      <c r="AF70" s="549"/>
      <c r="AG70" s="549"/>
      <c r="AH70" s="549"/>
      <c r="AI70" s="549"/>
      <c r="AJ70" s="549"/>
      <c r="AK70" s="549"/>
      <c r="AL70" s="549"/>
      <c r="AM70" s="549"/>
      <c r="AN70" s="549"/>
      <c r="AO70" s="549"/>
      <c r="AP70" s="549"/>
      <c r="AQ70" s="549"/>
      <c r="AR70" s="549"/>
      <c r="AS70" s="549"/>
      <c r="AT70" s="549"/>
      <c r="AU70" s="549"/>
      <c r="AV70" s="549"/>
      <c r="AW70" s="549"/>
      <c r="AX70" s="549"/>
      <c r="AY70" s="549"/>
      <c r="AZ70" s="549"/>
      <c r="BA70" s="549"/>
      <c r="BB70" s="549"/>
      <c r="BC70" s="549"/>
      <c r="BD70" s="480" t="s">
        <v>451</v>
      </c>
      <c r="BE70" s="480"/>
      <c r="BF70" s="480"/>
      <c r="BG70" s="480"/>
      <c r="BH70" s="480"/>
      <c r="BI70" s="480"/>
      <c r="BJ70" s="480"/>
      <c r="BK70" s="480"/>
      <c r="BL70" s="480"/>
      <c r="BM70" s="480"/>
      <c r="BN70" s="480"/>
      <c r="BO70" s="480"/>
      <c r="BP70" s="480"/>
      <c r="BQ70" s="480"/>
      <c r="BR70" s="480"/>
      <c r="BS70" s="480"/>
      <c r="BT70" s="480">
        <v>2.2000000000000002</v>
      </c>
      <c r="BU70" s="480"/>
      <c r="BV70" s="480"/>
      <c r="BW70" s="480"/>
      <c r="BX70" s="480"/>
      <c r="BY70" s="480"/>
      <c r="BZ70" s="480"/>
      <c r="CA70" s="480"/>
      <c r="CB70" s="480"/>
      <c r="CC70" s="480"/>
      <c r="CD70" s="480"/>
      <c r="CE70" s="518">
        <v>12028</v>
      </c>
      <c r="CF70" s="518"/>
      <c r="CG70" s="518"/>
      <c r="CH70" s="518"/>
      <c r="CI70" s="518"/>
      <c r="CJ70" s="518"/>
      <c r="CK70" s="518"/>
      <c r="CL70" s="518"/>
      <c r="CM70" s="518"/>
      <c r="CN70" s="518"/>
      <c r="CO70" s="518"/>
      <c r="CP70" s="518"/>
      <c r="CQ70" s="518"/>
      <c r="CR70" s="518"/>
      <c r="CS70" s="518"/>
      <c r="CT70" s="518"/>
      <c r="CU70" s="518"/>
      <c r="CV70" s="518"/>
      <c r="CW70" s="518"/>
      <c r="CX70" s="518"/>
      <c r="CY70" s="518"/>
      <c r="CZ70" s="518"/>
      <c r="DA70" s="518"/>
    </row>
    <row r="71" spans="1:105" s="123" customFormat="1" ht="15" customHeight="1" x14ac:dyDescent="0.25">
      <c r="A71" s="484"/>
      <c r="B71" s="484"/>
      <c r="C71" s="484"/>
      <c r="D71" s="484"/>
      <c r="E71" s="484"/>
      <c r="F71" s="484"/>
      <c r="G71" s="484"/>
      <c r="H71" s="488" t="s">
        <v>259</v>
      </c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488"/>
      <c r="AL71" s="488"/>
      <c r="AM71" s="488"/>
      <c r="AN71" s="488"/>
      <c r="AO71" s="488"/>
      <c r="AP71" s="488"/>
      <c r="AQ71" s="488"/>
      <c r="AR71" s="488"/>
      <c r="AS71" s="488"/>
      <c r="AT71" s="488"/>
      <c r="AU71" s="488"/>
      <c r="AV71" s="488"/>
      <c r="AW71" s="488"/>
      <c r="AX71" s="488"/>
      <c r="AY71" s="488"/>
      <c r="AZ71" s="488"/>
      <c r="BA71" s="488"/>
      <c r="BB71" s="488"/>
      <c r="BC71" s="489"/>
      <c r="BD71" s="480"/>
      <c r="BE71" s="480"/>
      <c r="BF71" s="480"/>
      <c r="BG71" s="480"/>
      <c r="BH71" s="480"/>
      <c r="BI71" s="480"/>
      <c r="BJ71" s="480"/>
      <c r="BK71" s="480"/>
      <c r="BL71" s="480"/>
      <c r="BM71" s="480"/>
      <c r="BN71" s="480"/>
      <c r="BO71" s="480"/>
      <c r="BP71" s="480"/>
      <c r="BQ71" s="480"/>
      <c r="BR71" s="480"/>
      <c r="BS71" s="480"/>
      <c r="BT71" s="480" t="s">
        <v>7</v>
      </c>
      <c r="BU71" s="480"/>
      <c r="BV71" s="480"/>
      <c r="BW71" s="480"/>
      <c r="BX71" s="480"/>
      <c r="BY71" s="480"/>
      <c r="BZ71" s="480"/>
      <c r="CA71" s="480"/>
      <c r="CB71" s="480"/>
      <c r="CC71" s="480"/>
      <c r="CD71" s="480"/>
      <c r="CE71" s="558">
        <f>SUM(CE69:DA70)</f>
        <v>650978</v>
      </c>
      <c r="CF71" s="558"/>
      <c r="CG71" s="558"/>
      <c r="CH71" s="558"/>
      <c r="CI71" s="558"/>
      <c r="CJ71" s="558"/>
      <c r="CK71" s="558"/>
      <c r="CL71" s="558"/>
      <c r="CM71" s="558"/>
      <c r="CN71" s="558"/>
      <c r="CO71" s="558"/>
      <c r="CP71" s="558"/>
      <c r="CQ71" s="558"/>
      <c r="CR71" s="558"/>
      <c r="CS71" s="558"/>
      <c r="CT71" s="558"/>
      <c r="CU71" s="558"/>
      <c r="CV71" s="558"/>
      <c r="CW71" s="558"/>
      <c r="CX71" s="558"/>
      <c r="CY71" s="558"/>
      <c r="CZ71" s="558"/>
      <c r="DA71" s="558"/>
    </row>
    <row r="73" spans="1:105" s="118" customFormat="1" ht="14.25" x14ac:dyDescent="0.2">
      <c r="A73" s="494" t="s">
        <v>305</v>
      </c>
      <c r="B73" s="494"/>
      <c r="C73" s="494"/>
      <c r="D73" s="494"/>
      <c r="E73" s="494"/>
      <c r="F73" s="494"/>
      <c r="G73" s="494"/>
      <c r="H73" s="494"/>
      <c r="I73" s="494"/>
      <c r="J73" s="494"/>
      <c r="K73" s="494"/>
      <c r="L73" s="494"/>
      <c r="M73" s="494"/>
      <c r="N73" s="494"/>
      <c r="O73" s="494"/>
      <c r="P73" s="494"/>
      <c r="Q73" s="494"/>
      <c r="R73" s="494"/>
      <c r="S73" s="494"/>
      <c r="T73" s="494"/>
      <c r="U73" s="494"/>
      <c r="V73" s="494"/>
      <c r="W73" s="494"/>
      <c r="X73" s="494"/>
      <c r="Y73" s="494"/>
      <c r="Z73" s="494"/>
      <c r="AA73" s="494"/>
      <c r="AB73" s="494"/>
      <c r="AC73" s="494"/>
      <c r="AD73" s="494"/>
      <c r="AE73" s="494"/>
      <c r="AF73" s="494"/>
      <c r="AG73" s="494"/>
      <c r="AH73" s="494"/>
      <c r="AI73" s="494"/>
      <c r="AJ73" s="494"/>
      <c r="AK73" s="494"/>
      <c r="AL73" s="494"/>
      <c r="AM73" s="494"/>
      <c r="AN73" s="494"/>
      <c r="AO73" s="494"/>
      <c r="AP73" s="494"/>
      <c r="AQ73" s="494"/>
      <c r="AR73" s="494"/>
      <c r="AS73" s="494"/>
      <c r="AT73" s="494"/>
      <c r="AU73" s="494"/>
      <c r="AV73" s="494"/>
      <c r="AW73" s="494"/>
      <c r="AX73" s="494"/>
      <c r="AY73" s="494"/>
      <c r="AZ73" s="494"/>
      <c r="BA73" s="494"/>
      <c r="BB73" s="494"/>
      <c r="BC73" s="494"/>
      <c r="BD73" s="494"/>
      <c r="BE73" s="494"/>
      <c r="BF73" s="494"/>
      <c r="BG73" s="494"/>
      <c r="BH73" s="494"/>
      <c r="BI73" s="494"/>
      <c r="BJ73" s="494"/>
      <c r="BK73" s="494"/>
      <c r="BL73" s="494"/>
      <c r="BM73" s="494"/>
      <c r="BN73" s="494"/>
      <c r="BO73" s="494"/>
      <c r="BP73" s="494"/>
      <c r="BQ73" s="494"/>
      <c r="BR73" s="494"/>
      <c r="BS73" s="494"/>
      <c r="BT73" s="494"/>
      <c r="BU73" s="494"/>
      <c r="BV73" s="494"/>
      <c r="BW73" s="494"/>
      <c r="BX73" s="494"/>
      <c r="BY73" s="494"/>
      <c r="BZ73" s="494"/>
      <c r="CA73" s="494"/>
      <c r="CB73" s="494"/>
      <c r="CC73" s="494"/>
      <c r="CD73" s="494"/>
      <c r="CE73" s="494"/>
      <c r="CF73" s="494"/>
      <c r="CG73" s="494"/>
      <c r="CH73" s="494"/>
      <c r="CI73" s="494"/>
      <c r="CJ73" s="494"/>
      <c r="CK73" s="494"/>
      <c r="CL73" s="494"/>
      <c r="CM73" s="494"/>
      <c r="CN73" s="494"/>
      <c r="CO73" s="494"/>
      <c r="CP73" s="494"/>
      <c r="CQ73" s="494"/>
      <c r="CR73" s="494"/>
      <c r="CS73" s="494"/>
      <c r="CT73" s="494"/>
      <c r="CU73" s="494"/>
      <c r="CV73" s="494"/>
      <c r="CW73" s="494"/>
      <c r="CX73" s="494"/>
      <c r="CY73" s="494"/>
      <c r="CZ73" s="494"/>
      <c r="DA73" s="494"/>
    </row>
    <row r="74" spans="1:105" ht="6" customHeight="1" x14ac:dyDescent="0.25"/>
    <row r="75" spans="1:105" s="118" customFormat="1" ht="14.25" x14ac:dyDescent="0.2">
      <c r="A75" s="118" t="s">
        <v>246</v>
      </c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69"/>
      <c r="AI75" s="569"/>
      <c r="AJ75" s="569"/>
      <c r="AK75" s="569"/>
      <c r="AL75" s="569"/>
      <c r="AM75" s="569"/>
      <c r="AN75" s="569"/>
      <c r="AO75" s="569"/>
      <c r="AP75" s="569"/>
      <c r="AQ75" s="569"/>
      <c r="AR75" s="569"/>
      <c r="AS75" s="569"/>
      <c r="AT75" s="569"/>
      <c r="AU75" s="569"/>
      <c r="AV75" s="569"/>
      <c r="AW75" s="569"/>
      <c r="AX75" s="569"/>
      <c r="AY75" s="569"/>
      <c r="AZ75" s="569"/>
      <c r="BA75" s="569"/>
      <c r="BB75" s="569"/>
      <c r="BC75" s="569"/>
      <c r="BD75" s="569"/>
      <c r="BE75" s="569"/>
      <c r="BF75" s="569"/>
      <c r="BG75" s="569"/>
      <c r="BH75" s="569"/>
      <c r="BI75" s="569"/>
      <c r="BJ75" s="569"/>
      <c r="BK75" s="569"/>
      <c r="BL75" s="569"/>
      <c r="BM75" s="569"/>
      <c r="BN75" s="569"/>
      <c r="BO75" s="569"/>
      <c r="BP75" s="569"/>
      <c r="BQ75" s="569"/>
      <c r="BR75" s="569"/>
      <c r="BS75" s="569"/>
      <c r="BT75" s="569"/>
      <c r="BU75" s="569"/>
      <c r="BV75" s="569"/>
      <c r="BW75" s="569"/>
      <c r="BX75" s="569"/>
      <c r="BY75" s="569"/>
      <c r="BZ75" s="569"/>
      <c r="CA75" s="569"/>
      <c r="CB75" s="569"/>
      <c r="CC75" s="569"/>
      <c r="CD75" s="569"/>
      <c r="CE75" s="569"/>
      <c r="CF75" s="569"/>
      <c r="CG75" s="569"/>
      <c r="CH75" s="569"/>
      <c r="CI75" s="569"/>
      <c r="CJ75" s="569"/>
      <c r="CK75" s="569"/>
      <c r="CL75" s="569"/>
      <c r="CM75" s="569"/>
      <c r="CN75" s="569"/>
      <c r="CO75" s="569"/>
      <c r="CP75" s="569"/>
      <c r="CQ75" s="569"/>
      <c r="CR75" s="569"/>
      <c r="CS75" s="569"/>
      <c r="CT75" s="569"/>
      <c r="CU75" s="569"/>
      <c r="CV75" s="569"/>
      <c r="CW75" s="569"/>
      <c r="CX75" s="569"/>
      <c r="CY75" s="569"/>
      <c r="CZ75" s="569"/>
      <c r="DA75" s="569"/>
    </row>
    <row r="76" spans="1:105" s="118" customFormat="1" ht="6" customHeight="1" x14ac:dyDescent="0.2"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</row>
    <row r="77" spans="1:105" s="118" customFormat="1" ht="14.25" x14ac:dyDescent="0.2">
      <c r="A77" s="496" t="s">
        <v>247</v>
      </c>
      <c r="B77" s="496"/>
      <c r="C77" s="496"/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6"/>
      <c r="AJ77" s="496"/>
      <c r="AK77" s="496"/>
      <c r="AL77" s="496"/>
      <c r="AM77" s="496"/>
      <c r="AN77" s="496"/>
      <c r="AO77" s="496"/>
      <c r="AP77" s="570"/>
      <c r="AQ77" s="570"/>
      <c r="AR77" s="570"/>
      <c r="AS77" s="570"/>
      <c r="AT77" s="570"/>
      <c r="AU77" s="570"/>
      <c r="AV77" s="570"/>
      <c r="AW77" s="570"/>
      <c r="AX77" s="570"/>
      <c r="AY77" s="570"/>
      <c r="AZ77" s="570"/>
      <c r="BA77" s="570"/>
      <c r="BB77" s="570"/>
      <c r="BC77" s="570"/>
      <c r="BD77" s="570"/>
      <c r="BE77" s="570"/>
      <c r="BF77" s="570"/>
      <c r="BG77" s="570"/>
      <c r="BH77" s="570"/>
      <c r="BI77" s="570"/>
      <c r="BJ77" s="570"/>
      <c r="BK77" s="570"/>
      <c r="BL77" s="570"/>
      <c r="BM77" s="570"/>
      <c r="BN77" s="570"/>
      <c r="BO77" s="570"/>
      <c r="BP77" s="570"/>
      <c r="BQ77" s="570"/>
      <c r="BR77" s="570"/>
      <c r="BS77" s="570"/>
      <c r="BT77" s="570"/>
      <c r="BU77" s="570"/>
      <c r="BV77" s="570"/>
      <c r="BW77" s="570"/>
      <c r="BX77" s="570"/>
      <c r="BY77" s="570"/>
      <c r="BZ77" s="570"/>
      <c r="CA77" s="570"/>
      <c r="CB77" s="570"/>
      <c r="CC77" s="570"/>
      <c r="CD77" s="570"/>
      <c r="CE77" s="570"/>
      <c r="CF77" s="570"/>
      <c r="CG77" s="570"/>
      <c r="CH77" s="570"/>
      <c r="CI77" s="570"/>
      <c r="CJ77" s="570"/>
      <c r="CK77" s="570"/>
      <c r="CL77" s="570"/>
      <c r="CM77" s="570"/>
      <c r="CN77" s="570"/>
      <c r="CO77" s="570"/>
      <c r="CP77" s="570"/>
      <c r="CQ77" s="570"/>
      <c r="CR77" s="570"/>
      <c r="CS77" s="570"/>
      <c r="CT77" s="570"/>
      <c r="CU77" s="570"/>
      <c r="CV77" s="570"/>
      <c r="CW77" s="570"/>
      <c r="CX77" s="570"/>
      <c r="CY77" s="570"/>
      <c r="CZ77" s="570"/>
      <c r="DA77" s="570"/>
    </row>
    <row r="78" spans="1:105" ht="10.5" customHeight="1" x14ac:dyDescent="0.25"/>
    <row r="79" spans="1:105" s="121" customFormat="1" ht="45" customHeight="1" x14ac:dyDescent="0.25">
      <c r="A79" s="503" t="s">
        <v>249</v>
      </c>
      <c r="B79" s="504"/>
      <c r="C79" s="504"/>
      <c r="D79" s="504"/>
      <c r="E79" s="504"/>
      <c r="F79" s="504"/>
      <c r="G79" s="505"/>
      <c r="H79" s="503" t="s">
        <v>0</v>
      </c>
      <c r="I79" s="504"/>
      <c r="J79" s="504"/>
      <c r="K79" s="504"/>
      <c r="L79" s="504"/>
      <c r="M79" s="504"/>
      <c r="N79" s="504"/>
      <c r="O79" s="504"/>
      <c r="P79" s="504"/>
      <c r="Q79" s="504"/>
      <c r="R79" s="504"/>
      <c r="S79" s="504"/>
      <c r="T79" s="504"/>
      <c r="U79" s="504"/>
      <c r="V79" s="504"/>
      <c r="W79" s="504"/>
      <c r="X79" s="504"/>
      <c r="Y79" s="504"/>
      <c r="Z79" s="504"/>
      <c r="AA79" s="504"/>
      <c r="AB79" s="504"/>
      <c r="AC79" s="504"/>
      <c r="AD79" s="504"/>
      <c r="AE79" s="504"/>
      <c r="AF79" s="504"/>
      <c r="AG79" s="504"/>
      <c r="AH79" s="504"/>
      <c r="AI79" s="504"/>
      <c r="AJ79" s="504"/>
      <c r="AK79" s="504"/>
      <c r="AL79" s="504"/>
      <c r="AM79" s="504"/>
      <c r="AN79" s="504"/>
      <c r="AO79" s="504"/>
      <c r="AP79" s="504"/>
      <c r="AQ79" s="504"/>
      <c r="AR79" s="504"/>
      <c r="AS79" s="504"/>
      <c r="AT79" s="504"/>
      <c r="AU79" s="504"/>
      <c r="AV79" s="504"/>
      <c r="AW79" s="504"/>
      <c r="AX79" s="504"/>
      <c r="AY79" s="504"/>
      <c r="AZ79" s="504"/>
      <c r="BA79" s="504"/>
      <c r="BB79" s="504"/>
      <c r="BC79" s="505"/>
      <c r="BD79" s="503" t="s">
        <v>297</v>
      </c>
      <c r="BE79" s="504"/>
      <c r="BF79" s="504"/>
      <c r="BG79" s="504"/>
      <c r="BH79" s="504"/>
      <c r="BI79" s="504"/>
      <c r="BJ79" s="504"/>
      <c r="BK79" s="504"/>
      <c r="BL79" s="504"/>
      <c r="BM79" s="504"/>
      <c r="BN79" s="504"/>
      <c r="BO79" s="504"/>
      <c r="BP79" s="504"/>
      <c r="BQ79" s="504"/>
      <c r="BR79" s="504"/>
      <c r="BS79" s="505"/>
      <c r="BT79" s="503" t="s">
        <v>298</v>
      </c>
      <c r="BU79" s="504"/>
      <c r="BV79" s="504"/>
      <c r="BW79" s="504"/>
      <c r="BX79" s="504"/>
      <c r="BY79" s="504"/>
      <c r="BZ79" s="504"/>
      <c r="CA79" s="504"/>
      <c r="CB79" s="504"/>
      <c r="CC79" s="504"/>
      <c r="CD79" s="504"/>
      <c r="CE79" s="504"/>
      <c r="CF79" s="504"/>
      <c r="CG79" s="504"/>
      <c r="CH79" s="504"/>
      <c r="CI79" s="505"/>
      <c r="CJ79" s="503" t="s">
        <v>299</v>
      </c>
      <c r="CK79" s="504"/>
      <c r="CL79" s="504"/>
      <c r="CM79" s="504"/>
      <c r="CN79" s="504"/>
      <c r="CO79" s="504"/>
      <c r="CP79" s="504"/>
      <c r="CQ79" s="504"/>
      <c r="CR79" s="504"/>
      <c r="CS79" s="504"/>
      <c r="CT79" s="504"/>
      <c r="CU79" s="504"/>
      <c r="CV79" s="504"/>
      <c r="CW79" s="504"/>
      <c r="CX79" s="504"/>
      <c r="CY79" s="504"/>
      <c r="CZ79" s="504"/>
      <c r="DA79" s="505"/>
    </row>
    <row r="80" spans="1:105" s="122" customFormat="1" ht="12.75" x14ac:dyDescent="0.25">
      <c r="A80" s="491">
        <v>1</v>
      </c>
      <c r="B80" s="491"/>
      <c r="C80" s="491"/>
      <c r="D80" s="491"/>
      <c r="E80" s="491"/>
      <c r="F80" s="491"/>
      <c r="G80" s="491"/>
      <c r="H80" s="491">
        <v>2</v>
      </c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1"/>
      <c r="V80" s="491"/>
      <c r="W80" s="491"/>
      <c r="X80" s="491"/>
      <c r="Y80" s="491"/>
      <c r="Z80" s="491"/>
      <c r="AA80" s="491"/>
      <c r="AB80" s="491"/>
      <c r="AC80" s="491"/>
      <c r="AD80" s="491"/>
      <c r="AE80" s="491"/>
      <c r="AF80" s="491"/>
      <c r="AG80" s="491"/>
      <c r="AH80" s="491"/>
      <c r="AI80" s="491"/>
      <c r="AJ80" s="491"/>
      <c r="AK80" s="491"/>
      <c r="AL80" s="491"/>
      <c r="AM80" s="491"/>
      <c r="AN80" s="491"/>
      <c r="AO80" s="491"/>
      <c r="AP80" s="491"/>
      <c r="AQ80" s="491"/>
      <c r="AR80" s="491"/>
      <c r="AS80" s="491"/>
      <c r="AT80" s="491"/>
      <c r="AU80" s="491"/>
      <c r="AV80" s="491"/>
      <c r="AW80" s="491"/>
      <c r="AX80" s="491"/>
      <c r="AY80" s="491"/>
      <c r="AZ80" s="491"/>
      <c r="BA80" s="491"/>
      <c r="BB80" s="491"/>
      <c r="BC80" s="491"/>
      <c r="BD80" s="491">
        <v>3</v>
      </c>
      <c r="BE80" s="491"/>
      <c r="BF80" s="491"/>
      <c r="BG80" s="491"/>
      <c r="BH80" s="491"/>
      <c r="BI80" s="491"/>
      <c r="BJ80" s="491"/>
      <c r="BK80" s="491"/>
      <c r="BL80" s="491"/>
      <c r="BM80" s="491"/>
      <c r="BN80" s="491"/>
      <c r="BO80" s="491"/>
      <c r="BP80" s="491"/>
      <c r="BQ80" s="491"/>
      <c r="BR80" s="491"/>
      <c r="BS80" s="491"/>
      <c r="BT80" s="491">
        <v>4</v>
      </c>
      <c r="BU80" s="491"/>
      <c r="BV80" s="491"/>
      <c r="BW80" s="491"/>
      <c r="BX80" s="491"/>
      <c r="BY80" s="491"/>
      <c r="BZ80" s="491"/>
      <c r="CA80" s="491"/>
      <c r="CB80" s="491"/>
      <c r="CC80" s="491"/>
      <c r="CD80" s="491"/>
      <c r="CE80" s="491"/>
      <c r="CF80" s="491"/>
      <c r="CG80" s="491"/>
      <c r="CH80" s="491"/>
      <c r="CI80" s="491"/>
      <c r="CJ80" s="491">
        <v>5</v>
      </c>
      <c r="CK80" s="491"/>
      <c r="CL80" s="491"/>
      <c r="CM80" s="491"/>
      <c r="CN80" s="491"/>
      <c r="CO80" s="491"/>
      <c r="CP80" s="491"/>
      <c r="CQ80" s="491"/>
      <c r="CR80" s="491"/>
      <c r="CS80" s="491"/>
      <c r="CT80" s="491"/>
      <c r="CU80" s="491"/>
      <c r="CV80" s="491"/>
      <c r="CW80" s="491"/>
      <c r="CX80" s="491"/>
      <c r="CY80" s="491"/>
      <c r="CZ80" s="491"/>
      <c r="DA80" s="491"/>
    </row>
    <row r="81" spans="1:105" s="123" customFormat="1" ht="15" customHeight="1" x14ac:dyDescent="0.25">
      <c r="A81" s="484"/>
      <c r="B81" s="484"/>
      <c r="C81" s="484"/>
      <c r="D81" s="484"/>
      <c r="E81" s="484"/>
      <c r="F81" s="484"/>
      <c r="G81" s="484"/>
      <c r="H81" s="549" t="s">
        <v>451</v>
      </c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N81" s="549"/>
      <c r="AO81" s="549"/>
      <c r="AP81" s="549"/>
      <c r="AQ81" s="549"/>
      <c r="AR81" s="549"/>
      <c r="AS81" s="549"/>
      <c r="AT81" s="549"/>
      <c r="AU81" s="549"/>
      <c r="AV81" s="549"/>
      <c r="AW81" s="549"/>
      <c r="AX81" s="549"/>
      <c r="AY81" s="549"/>
      <c r="AZ81" s="549"/>
      <c r="BA81" s="549"/>
      <c r="BB81" s="549"/>
      <c r="BC81" s="549"/>
      <c r="BD81" s="480" t="s">
        <v>451</v>
      </c>
      <c r="BE81" s="480"/>
      <c r="BF81" s="480"/>
      <c r="BG81" s="480"/>
      <c r="BH81" s="480"/>
      <c r="BI81" s="480"/>
      <c r="BJ81" s="480"/>
      <c r="BK81" s="480"/>
      <c r="BL81" s="480"/>
      <c r="BM81" s="480"/>
      <c r="BN81" s="480"/>
      <c r="BO81" s="480"/>
      <c r="BP81" s="480"/>
      <c r="BQ81" s="480"/>
      <c r="BR81" s="480"/>
      <c r="BS81" s="480"/>
      <c r="BT81" s="480" t="s">
        <v>451</v>
      </c>
      <c r="BU81" s="480"/>
      <c r="BV81" s="480"/>
      <c r="BW81" s="480"/>
      <c r="BX81" s="480"/>
      <c r="BY81" s="480"/>
      <c r="BZ81" s="480"/>
      <c r="CA81" s="480"/>
      <c r="CB81" s="480"/>
      <c r="CC81" s="480"/>
      <c r="CD81" s="480"/>
      <c r="CE81" s="480"/>
      <c r="CF81" s="480"/>
      <c r="CG81" s="480"/>
      <c r="CH81" s="480"/>
      <c r="CI81" s="480"/>
      <c r="CJ81" s="480" t="s">
        <v>451</v>
      </c>
      <c r="CK81" s="480"/>
      <c r="CL81" s="480"/>
      <c r="CM81" s="480"/>
      <c r="CN81" s="480"/>
      <c r="CO81" s="480"/>
      <c r="CP81" s="480"/>
      <c r="CQ81" s="480"/>
      <c r="CR81" s="480"/>
      <c r="CS81" s="480"/>
      <c r="CT81" s="480"/>
      <c r="CU81" s="480"/>
      <c r="CV81" s="480"/>
      <c r="CW81" s="480"/>
      <c r="CX81" s="480"/>
      <c r="CY81" s="480"/>
      <c r="CZ81" s="480"/>
      <c r="DA81" s="480"/>
    </row>
    <row r="82" spans="1:105" s="123" customFormat="1" ht="15" customHeight="1" x14ac:dyDescent="0.25">
      <c r="A82" s="484"/>
      <c r="B82" s="484"/>
      <c r="C82" s="484"/>
      <c r="D82" s="484"/>
      <c r="E82" s="484"/>
      <c r="F82" s="484"/>
      <c r="G82" s="484"/>
      <c r="H82" s="488" t="s">
        <v>259</v>
      </c>
      <c r="I82" s="488"/>
      <c r="J82" s="488"/>
      <c r="K82" s="488"/>
      <c r="L82" s="488"/>
      <c r="M82" s="488"/>
      <c r="N82" s="488"/>
      <c r="O82" s="488"/>
      <c r="P82" s="488"/>
      <c r="Q82" s="488"/>
      <c r="R82" s="488"/>
      <c r="S82" s="488"/>
      <c r="T82" s="488"/>
      <c r="U82" s="488"/>
      <c r="V82" s="488"/>
      <c r="W82" s="488"/>
      <c r="X82" s="488"/>
      <c r="Y82" s="488"/>
      <c r="Z82" s="488"/>
      <c r="AA82" s="488"/>
      <c r="AB82" s="488"/>
      <c r="AC82" s="488"/>
      <c r="AD82" s="488"/>
      <c r="AE82" s="488"/>
      <c r="AF82" s="488"/>
      <c r="AG82" s="488"/>
      <c r="AH82" s="488"/>
      <c r="AI82" s="488"/>
      <c r="AJ82" s="488"/>
      <c r="AK82" s="488"/>
      <c r="AL82" s="488"/>
      <c r="AM82" s="488"/>
      <c r="AN82" s="488"/>
      <c r="AO82" s="488"/>
      <c r="AP82" s="488"/>
      <c r="AQ82" s="488"/>
      <c r="AR82" s="488"/>
      <c r="AS82" s="488"/>
      <c r="AT82" s="488"/>
      <c r="AU82" s="488"/>
      <c r="AV82" s="488"/>
      <c r="AW82" s="488"/>
      <c r="AX82" s="488"/>
      <c r="AY82" s="488"/>
      <c r="AZ82" s="488"/>
      <c r="BA82" s="488"/>
      <c r="BB82" s="488"/>
      <c r="BC82" s="489"/>
      <c r="BD82" s="480" t="s">
        <v>7</v>
      </c>
      <c r="BE82" s="480"/>
      <c r="BF82" s="480"/>
      <c r="BG82" s="480"/>
      <c r="BH82" s="480"/>
      <c r="BI82" s="480"/>
      <c r="BJ82" s="480"/>
      <c r="BK82" s="480"/>
      <c r="BL82" s="480"/>
      <c r="BM82" s="480"/>
      <c r="BN82" s="480"/>
      <c r="BO82" s="480"/>
      <c r="BP82" s="480"/>
      <c r="BQ82" s="480"/>
      <c r="BR82" s="480"/>
      <c r="BS82" s="480"/>
      <c r="BT82" s="480" t="s">
        <v>7</v>
      </c>
      <c r="BU82" s="480"/>
      <c r="BV82" s="480"/>
      <c r="BW82" s="480"/>
      <c r="BX82" s="480"/>
      <c r="BY82" s="480"/>
      <c r="BZ82" s="480"/>
      <c r="CA82" s="480"/>
      <c r="CB82" s="480"/>
      <c r="CC82" s="480"/>
      <c r="CD82" s="480"/>
      <c r="CE82" s="480"/>
      <c r="CF82" s="480"/>
      <c r="CG82" s="480"/>
      <c r="CH82" s="480"/>
      <c r="CI82" s="480"/>
      <c r="CJ82" s="480"/>
      <c r="CK82" s="480"/>
      <c r="CL82" s="480"/>
      <c r="CM82" s="480"/>
      <c r="CN82" s="480"/>
      <c r="CO82" s="480"/>
      <c r="CP82" s="480"/>
      <c r="CQ82" s="480"/>
      <c r="CR82" s="480"/>
      <c r="CS82" s="480"/>
      <c r="CT82" s="480"/>
      <c r="CU82" s="480"/>
      <c r="CV82" s="480"/>
      <c r="CW82" s="480"/>
      <c r="CX82" s="480"/>
      <c r="CY82" s="480"/>
      <c r="CZ82" s="480"/>
      <c r="DA82" s="480"/>
    </row>
    <row r="84" spans="1:105" s="118" customFormat="1" ht="27" customHeight="1" x14ac:dyDescent="0.2">
      <c r="A84" s="550" t="s">
        <v>306</v>
      </c>
      <c r="B84" s="550"/>
      <c r="C84" s="550"/>
      <c r="D84" s="550"/>
      <c r="E84" s="550"/>
      <c r="F84" s="550"/>
      <c r="G84" s="550"/>
      <c r="H84" s="550"/>
      <c r="I84" s="550"/>
      <c r="J84" s="550"/>
      <c r="K84" s="550"/>
      <c r="L84" s="550"/>
      <c r="M84" s="550"/>
      <c r="N84" s="550"/>
      <c r="O84" s="550"/>
      <c r="P84" s="550"/>
      <c r="Q84" s="550"/>
      <c r="R84" s="550"/>
      <c r="S84" s="550"/>
      <c r="T84" s="550"/>
      <c r="U84" s="550"/>
      <c r="V84" s="550"/>
      <c r="W84" s="550"/>
      <c r="X84" s="550"/>
      <c r="Y84" s="550"/>
      <c r="Z84" s="550"/>
      <c r="AA84" s="550"/>
      <c r="AB84" s="550"/>
      <c r="AC84" s="550"/>
      <c r="AD84" s="550"/>
      <c r="AE84" s="550"/>
      <c r="AF84" s="550"/>
      <c r="AG84" s="550"/>
      <c r="AH84" s="550"/>
      <c r="AI84" s="550"/>
      <c r="AJ84" s="550"/>
      <c r="AK84" s="550"/>
      <c r="AL84" s="550"/>
      <c r="AM84" s="550"/>
      <c r="AN84" s="550"/>
      <c r="AO84" s="550"/>
      <c r="AP84" s="550"/>
      <c r="AQ84" s="550"/>
      <c r="AR84" s="550"/>
      <c r="AS84" s="550"/>
      <c r="AT84" s="550"/>
      <c r="AU84" s="550"/>
      <c r="AV84" s="550"/>
      <c r="AW84" s="550"/>
      <c r="AX84" s="550"/>
      <c r="AY84" s="550"/>
      <c r="AZ84" s="550"/>
      <c r="BA84" s="550"/>
      <c r="BB84" s="550"/>
      <c r="BC84" s="550"/>
      <c r="BD84" s="550"/>
      <c r="BE84" s="550"/>
      <c r="BF84" s="550"/>
      <c r="BG84" s="550"/>
      <c r="BH84" s="550"/>
      <c r="BI84" s="550"/>
      <c r="BJ84" s="550"/>
      <c r="BK84" s="550"/>
      <c r="BL84" s="550"/>
      <c r="BM84" s="550"/>
      <c r="BN84" s="550"/>
      <c r="BO84" s="550"/>
      <c r="BP84" s="550"/>
      <c r="BQ84" s="550"/>
      <c r="BR84" s="550"/>
      <c r="BS84" s="550"/>
      <c r="BT84" s="550"/>
      <c r="BU84" s="550"/>
      <c r="BV84" s="550"/>
      <c r="BW84" s="550"/>
      <c r="BX84" s="550"/>
      <c r="BY84" s="550"/>
      <c r="BZ84" s="550"/>
      <c r="CA84" s="550"/>
      <c r="CB84" s="550"/>
      <c r="CC84" s="550"/>
      <c r="CD84" s="550"/>
      <c r="CE84" s="550"/>
      <c r="CF84" s="550"/>
      <c r="CG84" s="550"/>
      <c r="CH84" s="550"/>
      <c r="CI84" s="550"/>
      <c r="CJ84" s="550"/>
      <c r="CK84" s="550"/>
      <c r="CL84" s="550"/>
      <c r="CM84" s="550"/>
      <c r="CN84" s="550"/>
      <c r="CO84" s="550"/>
      <c r="CP84" s="550"/>
      <c r="CQ84" s="550"/>
      <c r="CR84" s="550"/>
      <c r="CS84" s="550"/>
      <c r="CT84" s="550"/>
      <c r="CU84" s="550"/>
      <c r="CV84" s="550"/>
      <c r="CW84" s="550"/>
      <c r="CX84" s="550"/>
      <c r="CY84" s="550"/>
      <c r="CZ84" s="550"/>
      <c r="DA84" s="550"/>
    </row>
    <row r="85" spans="1:105" ht="6" customHeight="1" x14ac:dyDescent="0.25"/>
    <row r="86" spans="1:105" s="118" customFormat="1" ht="14.25" x14ac:dyDescent="0.2">
      <c r="A86" s="118" t="s">
        <v>246</v>
      </c>
      <c r="X86" s="495" t="s">
        <v>544</v>
      </c>
      <c r="Y86" s="495"/>
      <c r="Z86" s="495"/>
      <c r="AA86" s="495"/>
      <c r="AB86" s="495"/>
      <c r="AC86" s="495"/>
      <c r="AD86" s="495"/>
      <c r="AE86" s="495"/>
      <c r="AF86" s="495"/>
      <c r="AG86" s="495"/>
      <c r="AH86" s="495"/>
      <c r="AI86" s="495"/>
      <c r="AJ86" s="495"/>
      <c r="AK86" s="495"/>
      <c r="AL86" s="495"/>
      <c r="AM86" s="495"/>
      <c r="AN86" s="495"/>
      <c r="AO86" s="495"/>
      <c r="AP86" s="495"/>
      <c r="AQ86" s="495"/>
      <c r="AR86" s="495"/>
      <c r="AS86" s="495"/>
      <c r="AT86" s="495"/>
      <c r="AU86" s="495"/>
      <c r="AV86" s="495"/>
      <c r="AW86" s="495"/>
      <c r="AX86" s="495"/>
      <c r="AY86" s="495"/>
      <c r="AZ86" s="495"/>
      <c r="BA86" s="495"/>
      <c r="BB86" s="495"/>
      <c r="BC86" s="495"/>
      <c r="BD86" s="495"/>
      <c r="BE86" s="495"/>
      <c r="BF86" s="495"/>
      <c r="BG86" s="495"/>
      <c r="BH86" s="495"/>
      <c r="BI86" s="495"/>
      <c r="BJ86" s="495"/>
      <c r="BK86" s="495"/>
      <c r="BL86" s="495"/>
      <c r="BM86" s="495"/>
      <c r="BN86" s="495"/>
      <c r="BO86" s="495"/>
      <c r="BP86" s="495"/>
      <c r="BQ86" s="495"/>
      <c r="BR86" s="495"/>
      <c r="BS86" s="495"/>
      <c r="BT86" s="495"/>
      <c r="BU86" s="495"/>
      <c r="BV86" s="495"/>
      <c r="BW86" s="495"/>
      <c r="BX86" s="495"/>
      <c r="BY86" s="495"/>
      <c r="BZ86" s="495"/>
      <c r="CA86" s="495"/>
      <c r="CB86" s="495"/>
      <c r="CC86" s="495"/>
      <c r="CD86" s="495"/>
      <c r="CE86" s="495"/>
      <c r="CF86" s="495"/>
      <c r="CG86" s="495"/>
      <c r="CH86" s="495"/>
      <c r="CI86" s="495"/>
      <c r="CJ86" s="495"/>
      <c r="CK86" s="495"/>
      <c r="CL86" s="495"/>
      <c r="CM86" s="495"/>
      <c r="CN86" s="495"/>
      <c r="CO86" s="495"/>
      <c r="CP86" s="495"/>
      <c r="CQ86" s="495"/>
      <c r="CR86" s="495"/>
      <c r="CS86" s="495"/>
      <c r="CT86" s="495"/>
      <c r="CU86" s="495"/>
      <c r="CV86" s="495"/>
      <c r="CW86" s="495"/>
      <c r="CX86" s="495"/>
      <c r="CY86" s="495"/>
      <c r="CZ86" s="495"/>
      <c r="DA86" s="495"/>
    </row>
    <row r="87" spans="1:105" s="118" customFormat="1" ht="6" customHeight="1" x14ac:dyDescent="0.2"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</row>
    <row r="88" spans="1:105" s="118" customFormat="1" ht="14.25" x14ac:dyDescent="0.2">
      <c r="A88" s="496" t="s">
        <v>247</v>
      </c>
      <c r="B88" s="496"/>
      <c r="C88" s="496"/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6"/>
      <c r="X88" s="496"/>
      <c r="Y88" s="496"/>
      <c r="Z88" s="496"/>
      <c r="AA88" s="496"/>
      <c r="AB88" s="496"/>
      <c r="AC88" s="496"/>
      <c r="AD88" s="496"/>
      <c r="AE88" s="496"/>
      <c r="AF88" s="496"/>
      <c r="AG88" s="496"/>
      <c r="AH88" s="496"/>
      <c r="AI88" s="496"/>
      <c r="AJ88" s="496"/>
      <c r="AK88" s="496"/>
      <c r="AL88" s="496"/>
      <c r="AM88" s="496"/>
      <c r="AN88" s="496"/>
      <c r="AO88" s="496"/>
      <c r="AP88" s="497">
        <v>5</v>
      </c>
      <c r="AQ88" s="497"/>
      <c r="AR88" s="497"/>
      <c r="AS88" s="497"/>
      <c r="AT88" s="497"/>
      <c r="AU88" s="497"/>
      <c r="AV88" s="497"/>
      <c r="AW88" s="497"/>
      <c r="AX88" s="497"/>
      <c r="AY88" s="497"/>
      <c r="AZ88" s="497"/>
      <c r="BA88" s="497"/>
      <c r="BB88" s="497"/>
      <c r="BC88" s="497"/>
      <c r="BD88" s="497"/>
      <c r="BE88" s="497"/>
      <c r="BF88" s="497"/>
      <c r="BG88" s="497"/>
      <c r="BH88" s="497"/>
      <c r="BI88" s="497"/>
      <c r="BJ88" s="497"/>
      <c r="BK88" s="497"/>
      <c r="BL88" s="497"/>
      <c r="BM88" s="497"/>
      <c r="BN88" s="497"/>
      <c r="BO88" s="497"/>
      <c r="BP88" s="497"/>
      <c r="BQ88" s="497"/>
      <c r="BR88" s="497"/>
      <c r="BS88" s="497"/>
      <c r="BT88" s="497"/>
      <c r="BU88" s="497"/>
      <c r="BV88" s="497"/>
      <c r="BW88" s="497"/>
      <c r="BX88" s="497"/>
      <c r="BY88" s="497"/>
      <c r="BZ88" s="497"/>
      <c r="CA88" s="497"/>
      <c r="CB88" s="497"/>
      <c r="CC88" s="497"/>
      <c r="CD88" s="497"/>
      <c r="CE88" s="497"/>
      <c r="CF88" s="497"/>
      <c r="CG88" s="497"/>
      <c r="CH88" s="497"/>
      <c r="CI88" s="497"/>
      <c r="CJ88" s="497"/>
      <c r="CK88" s="497"/>
      <c r="CL88" s="497"/>
      <c r="CM88" s="497"/>
      <c r="CN88" s="497"/>
      <c r="CO88" s="497"/>
      <c r="CP88" s="497"/>
      <c r="CQ88" s="497"/>
      <c r="CR88" s="497"/>
      <c r="CS88" s="497"/>
      <c r="CT88" s="497"/>
      <c r="CU88" s="497"/>
      <c r="CV88" s="497"/>
      <c r="CW88" s="497"/>
      <c r="CX88" s="497"/>
      <c r="CY88" s="497"/>
      <c r="CZ88" s="497"/>
      <c r="DA88" s="497"/>
    </row>
    <row r="89" spans="1:105" ht="10.5" customHeight="1" x14ac:dyDescent="0.25"/>
    <row r="90" spans="1:105" s="121" customFormat="1" ht="45" customHeight="1" x14ac:dyDescent="0.25">
      <c r="A90" s="503" t="s">
        <v>249</v>
      </c>
      <c r="B90" s="504"/>
      <c r="C90" s="504"/>
      <c r="D90" s="504"/>
      <c r="E90" s="504"/>
      <c r="F90" s="504"/>
      <c r="G90" s="505"/>
      <c r="H90" s="503" t="s">
        <v>0</v>
      </c>
      <c r="I90" s="504"/>
      <c r="J90" s="504"/>
      <c r="K90" s="504"/>
      <c r="L90" s="504"/>
      <c r="M90" s="504"/>
      <c r="N90" s="504"/>
      <c r="O90" s="504"/>
      <c r="P90" s="504"/>
      <c r="Q90" s="504"/>
      <c r="R90" s="504"/>
      <c r="S90" s="504"/>
      <c r="T90" s="504"/>
      <c r="U90" s="504"/>
      <c r="V90" s="504"/>
      <c r="W90" s="504"/>
      <c r="X90" s="504"/>
      <c r="Y90" s="504"/>
      <c r="Z90" s="504"/>
      <c r="AA90" s="504"/>
      <c r="AB90" s="504"/>
      <c r="AC90" s="504"/>
      <c r="AD90" s="504"/>
      <c r="AE90" s="504"/>
      <c r="AF90" s="504"/>
      <c r="AG90" s="504"/>
      <c r="AH90" s="504"/>
      <c r="AI90" s="504"/>
      <c r="AJ90" s="504"/>
      <c r="AK90" s="504"/>
      <c r="AL90" s="504"/>
      <c r="AM90" s="504"/>
      <c r="AN90" s="504"/>
      <c r="AO90" s="504"/>
      <c r="AP90" s="504"/>
      <c r="AQ90" s="504"/>
      <c r="AR90" s="504"/>
      <c r="AS90" s="504"/>
      <c r="AT90" s="504"/>
      <c r="AU90" s="504"/>
      <c r="AV90" s="504"/>
      <c r="AW90" s="504"/>
      <c r="AX90" s="504"/>
      <c r="AY90" s="504"/>
      <c r="AZ90" s="504"/>
      <c r="BA90" s="504"/>
      <c r="BB90" s="504"/>
      <c r="BC90" s="505"/>
      <c r="BD90" s="503" t="s">
        <v>297</v>
      </c>
      <c r="BE90" s="504"/>
      <c r="BF90" s="504"/>
      <c r="BG90" s="504"/>
      <c r="BH90" s="504"/>
      <c r="BI90" s="504"/>
      <c r="BJ90" s="504"/>
      <c r="BK90" s="504"/>
      <c r="BL90" s="504"/>
      <c r="BM90" s="504"/>
      <c r="BN90" s="504"/>
      <c r="BO90" s="504"/>
      <c r="BP90" s="504"/>
      <c r="BQ90" s="504"/>
      <c r="BR90" s="504"/>
      <c r="BS90" s="505"/>
      <c r="BT90" s="503" t="s">
        <v>298</v>
      </c>
      <c r="BU90" s="504"/>
      <c r="BV90" s="504"/>
      <c r="BW90" s="504"/>
      <c r="BX90" s="504"/>
      <c r="BY90" s="504"/>
      <c r="BZ90" s="504"/>
      <c r="CA90" s="504"/>
      <c r="CB90" s="504"/>
      <c r="CC90" s="504"/>
      <c r="CD90" s="504"/>
      <c r="CE90" s="504"/>
      <c r="CF90" s="504"/>
      <c r="CG90" s="504"/>
      <c r="CH90" s="504"/>
      <c r="CI90" s="505"/>
      <c r="CJ90" s="503" t="s">
        <v>299</v>
      </c>
      <c r="CK90" s="504"/>
      <c r="CL90" s="504"/>
      <c r="CM90" s="504"/>
      <c r="CN90" s="504"/>
      <c r="CO90" s="504"/>
      <c r="CP90" s="504"/>
      <c r="CQ90" s="504"/>
      <c r="CR90" s="504"/>
      <c r="CS90" s="504"/>
      <c r="CT90" s="504"/>
      <c r="CU90" s="504"/>
      <c r="CV90" s="504"/>
      <c r="CW90" s="504"/>
      <c r="CX90" s="504"/>
      <c r="CY90" s="504"/>
      <c r="CZ90" s="504"/>
      <c r="DA90" s="505"/>
    </row>
    <row r="91" spans="1:105" s="122" customFormat="1" ht="12.75" x14ac:dyDescent="0.25">
      <c r="A91" s="491">
        <v>1</v>
      </c>
      <c r="B91" s="491"/>
      <c r="C91" s="491"/>
      <c r="D91" s="491"/>
      <c r="E91" s="491"/>
      <c r="F91" s="491"/>
      <c r="G91" s="491"/>
      <c r="H91" s="491">
        <v>2</v>
      </c>
      <c r="I91" s="491"/>
      <c r="J91" s="491"/>
      <c r="K91" s="491"/>
      <c r="L91" s="491"/>
      <c r="M91" s="491"/>
      <c r="N91" s="491"/>
      <c r="O91" s="491"/>
      <c r="P91" s="491"/>
      <c r="Q91" s="491"/>
      <c r="R91" s="491"/>
      <c r="S91" s="491"/>
      <c r="T91" s="491"/>
      <c r="U91" s="491"/>
      <c r="V91" s="491"/>
      <c r="W91" s="491"/>
      <c r="X91" s="491"/>
      <c r="Y91" s="491"/>
      <c r="Z91" s="491"/>
      <c r="AA91" s="491"/>
      <c r="AB91" s="491"/>
      <c r="AC91" s="491"/>
      <c r="AD91" s="491"/>
      <c r="AE91" s="491"/>
      <c r="AF91" s="491"/>
      <c r="AG91" s="491"/>
      <c r="AH91" s="491"/>
      <c r="AI91" s="491"/>
      <c r="AJ91" s="491"/>
      <c r="AK91" s="491"/>
      <c r="AL91" s="491"/>
      <c r="AM91" s="491"/>
      <c r="AN91" s="491"/>
      <c r="AO91" s="491"/>
      <c r="AP91" s="491"/>
      <c r="AQ91" s="491"/>
      <c r="AR91" s="491"/>
      <c r="AS91" s="491"/>
      <c r="AT91" s="491"/>
      <c r="AU91" s="491"/>
      <c r="AV91" s="491"/>
      <c r="AW91" s="491"/>
      <c r="AX91" s="491"/>
      <c r="AY91" s="491"/>
      <c r="AZ91" s="491"/>
      <c r="BA91" s="491"/>
      <c r="BB91" s="491"/>
      <c r="BC91" s="491"/>
      <c r="BD91" s="491">
        <v>3</v>
      </c>
      <c r="BE91" s="491"/>
      <c r="BF91" s="491"/>
      <c r="BG91" s="491"/>
      <c r="BH91" s="491"/>
      <c r="BI91" s="491"/>
      <c r="BJ91" s="491"/>
      <c r="BK91" s="491"/>
      <c r="BL91" s="491"/>
      <c r="BM91" s="491"/>
      <c r="BN91" s="491"/>
      <c r="BO91" s="491"/>
      <c r="BP91" s="491"/>
      <c r="BQ91" s="491"/>
      <c r="BR91" s="491"/>
      <c r="BS91" s="491"/>
      <c r="BT91" s="491">
        <v>4</v>
      </c>
      <c r="BU91" s="491"/>
      <c r="BV91" s="491"/>
      <c r="BW91" s="491"/>
      <c r="BX91" s="491"/>
      <c r="BY91" s="491"/>
      <c r="BZ91" s="491"/>
      <c r="CA91" s="491"/>
      <c r="CB91" s="491"/>
      <c r="CC91" s="491"/>
      <c r="CD91" s="491"/>
      <c r="CE91" s="491"/>
      <c r="CF91" s="491"/>
      <c r="CG91" s="491"/>
      <c r="CH91" s="491"/>
      <c r="CI91" s="491"/>
      <c r="CJ91" s="491">
        <v>5</v>
      </c>
      <c r="CK91" s="491"/>
      <c r="CL91" s="491"/>
      <c r="CM91" s="491"/>
      <c r="CN91" s="491"/>
      <c r="CO91" s="491"/>
      <c r="CP91" s="491"/>
      <c r="CQ91" s="491"/>
      <c r="CR91" s="491"/>
      <c r="CS91" s="491"/>
      <c r="CT91" s="491"/>
      <c r="CU91" s="491"/>
      <c r="CV91" s="491"/>
      <c r="CW91" s="491"/>
      <c r="CX91" s="491"/>
      <c r="CY91" s="491"/>
      <c r="CZ91" s="491"/>
      <c r="DA91" s="491"/>
    </row>
    <row r="92" spans="1:105" s="123" customFormat="1" ht="15" customHeight="1" x14ac:dyDescent="0.25">
      <c r="A92" s="484" t="s">
        <v>274</v>
      </c>
      <c r="B92" s="484"/>
      <c r="C92" s="484"/>
      <c r="D92" s="484"/>
      <c r="E92" s="484"/>
      <c r="F92" s="484"/>
      <c r="G92" s="484"/>
      <c r="H92" s="549" t="s">
        <v>541</v>
      </c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549"/>
      <c r="AE92" s="549"/>
      <c r="AF92" s="549"/>
      <c r="AG92" s="549"/>
      <c r="AH92" s="549"/>
      <c r="AI92" s="549"/>
      <c r="AJ92" s="549"/>
      <c r="AK92" s="549"/>
      <c r="AL92" s="549"/>
      <c r="AM92" s="549"/>
      <c r="AN92" s="549"/>
      <c r="AO92" s="549"/>
      <c r="AP92" s="549"/>
      <c r="AQ92" s="549"/>
      <c r="AR92" s="549"/>
      <c r="AS92" s="549"/>
      <c r="AT92" s="549"/>
      <c r="AU92" s="549"/>
      <c r="AV92" s="549"/>
      <c r="AW92" s="549"/>
      <c r="AX92" s="549"/>
      <c r="AY92" s="549"/>
      <c r="AZ92" s="549"/>
      <c r="BA92" s="549"/>
      <c r="BB92" s="549"/>
      <c r="BC92" s="549"/>
      <c r="BD92" s="480">
        <v>1240</v>
      </c>
      <c r="BE92" s="480"/>
      <c r="BF92" s="480"/>
      <c r="BG92" s="480"/>
      <c r="BH92" s="480"/>
      <c r="BI92" s="480"/>
      <c r="BJ92" s="480"/>
      <c r="BK92" s="480"/>
      <c r="BL92" s="480"/>
      <c r="BM92" s="480"/>
      <c r="BN92" s="480"/>
      <c r="BO92" s="480"/>
      <c r="BP92" s="480"/>
      <c r="BQ92" s="480"/>
      <c r="BR92" s="480"/>
      <c r="BS92" s="480"/>
      <c r="BT92" s="480">
        <v>2749</v>
      </c>
      <c r="BU92" s="480"/>
      <c r="BV92" s="480"/>
      <c r="BW92" s="480"/>
      <c r="BX92" s="480"/>
      <c r="BY92" s="480"/>
      <c r="BZ92" s="480"/>
      <c r="CA92" s="480"/>
      <c r="CB92" s="480"/>
      <c r="CC92" s="480"/>
      <c r="CD92" s="480"/>
      <c r="CE92" s="480"/>
      <c r="CF92" s="480"/>
      <c r="CG92" s="480"/>
      <c r="CH92" s="480"/>
      <c r="CI92" s="480"/>
      <c r="CJ92" s="480">
        <v>3073960</v>
      </c>
      <c r="CK92" s="480"/>
      <c r="CL92" s="480"/>
      <c r="CM92" s="480"/>
      <c r="CN92" s="480"/>
      <c r="CO92" s="480"/>
      <c r="CP92" s="480"/>
      <c r="CQ92" s="480"/>
      <c r="CR92" s="480"/>
      <c r="CS92" s="480"/>
      <c r="CT92" s="480"/>
      <c r="CU92" s="480"/>
      <c r="CV92" s="480"/>
      <c r="CW92" s="480"/>
      <c r="CX92" s="480"/>
      <c r="CY92" s="480"/>
      <c r="CZ92" s="480"/>
      <c r="DA92" s="480"/>
    </row>
    <row r="93" spans="1:105" s="123" customFormat="1" ht="15" customHeight="1" x14ac:dyDescent="0.25">
      <c r="A93" s="484" t="s">
        <v>282</v>
      </c>
      <c r="B93" s="484"/>
      <c r="C93" s="484"/>
      <c r="D93" s="484"/>
      <c r="E93" s="484"/>
      <c r="F93" s="484"/>
      <c r="G93" s="484"/>
      <c r="H93" s="549" t="s">
        <v>542</v>
      </c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549"/>
      <c r="AH93" s="549"/>
      <c r="AI93" s="549"/>
      <c r="AJ93" s="549"/>
      <c r="AK93" s="549"/>
      <c r="AL93" s="549"/>
      <c r="AM93" s="549"/>
      <c r="AN93" s="549"/>
      <c r="AO93" s="549"/>
      <c r="AP93" s="549"/>
      <c r="AQ93" s="549"/>
      <c r="AR93" s="549"/>
      <c r="AS93" s="549"/>
      <c r="AT93" s="549"/>
      <c r="AU93" s="549"/>
      <c r="AV93" s="549"/>
      <c r="AW93" s="549"/>
      <c r="AX93" s="549"/>
      <c r="AY93" s="549"/>
      <c r="AZ93" s="549"/>
      <c r="BA93" s="549"/>
      <c r="BB93" s="549"/>
      <c r="BC93" s="549"/>
      <c r="BD93" s="480">
        <v>1861</v>
      </c>
      <c r="BE93" s="480"/>
      <c r="BF93" s="480"/>
      <c r="BG93" s="480"/>
      <c r="BH93" s="480"/>
      <c r="BI93" s="480"/>
      <c r="BJ93" s="480"/>
      <c r="BK93" s="480"/>
      <c r="BL93" s="480"/>
      <c r="BM93" s="480"/>
      <c r="BN93" s="480"/>
      <c r="BO93" s="480"/>
      <c r="BP93" s="480"/>
      <c r="BQ93" s="480"/>
      <c r="BR93" s="480"/>
      <c r="BS93" s="480"/>
      <c r="BT93" s="480">
        <v>2175</v>
      </c>
      <c r="BU93" s="480"/>
      <c r="BV93" s="480"/>
      <c r="BW93" s="480"/>
      <c r="BX93" s="480"/>
      <c r="BY93" s="480"/>
      <c r="BZ93" s="480"/>
      <c r="CA93" s="480"/>
      <c r="CB93" s="480"/>
      <c r="CC93" s="480"/>
      <c r="CD93" s="480"/>
      <c r="CE93" s="480"/>
      <c r="CF93" s="480"/>
      <c r="CG93" s="480"/>
      <c r="CH93" s="480"/>
      <c r="CI93" s="480"/>
      <c r="CJ93" s="480">
        <v>4048172</v>
      </c>
      <c r="CK93" s="480"/>
      <c r="CL93" s="480"/>
      <c r="CM93" s="480"/>
      <c r="CN93" s="480"/>
      <c r="CO93" s="480"/>
      <c r="CP93" s="480"/>
      <c r="CQ93" s="480"/>
      <c r="CR93" s="480"/>
      <c r="CS93" s="480"/>
      <c r="CT93" s="480"/>
      <c r="CU93" s="480"/>
      <c r="CV93" s="480"/>
      <c r="CW93" s="480"/>
      <c r="CX93" s="480"/>
      <c r="CY93" s="480"/>
      <c r="CZ93" s="480"/>
      <c r="DA93" s="480"/>
    </row>
    <row r="94" spans="1:105" s="123" customFormat="1" ht="15" customHeight="1" x14ac:dyDescent="0.25">
      <c r="A94" s="484"/>
      <c r="B94" s="484"/>
      <c r="C94" s="484"/>
      <c r="D94" s="484"/>
      <c r="E94" s="484"/>
      <c r="F94" s="484"/>
      <c r="G94" s="484"/>
      <c r="H94" s="488" t="s">
        <v>259</v>
      </c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  <c r="AC94" s="488"/>
      <c r="AD94" s="488"/>
      <c r="AE94" s="488"/>
      <c r="AF94" s="488"/>
      <c r="AG94" s="488"/>
      <c r="AH94" s="488"/>
      <c r="AI94" s="488"/>
      <c r="AJ94" s="488"/>
      <c r="AK94" s="488"/>
      <c r="AL94" s="488"/>
      <c r="AM94" s="488"/>
      <c r="AN94" s="488"/>
      <c r="AO94" s="488"/>
      <c r="AP94" s="488"/>
      <c r="AQ94" s="488"/>
      <c r="AR94" s="488"/>
      <c r="AS94" s="488"/>
      <c r="AT94" s="488"/>
      <c r="AU94" s="488"/>
      <c r="AV94" s="488"/>
      <c r="AW94" s="488"/>
      <c r="AX94" s="488"/>
      <c r="AY94" s="488"/>
      <c r="AZ94" s="488"/>
      <c r="BA94" s="488"/>
      <c r="BB94" s="488"/>
      <c r="BC94" s="489"/>
      <c r="BD94" s="480" t="s">
        <v>7</v>
      </c>
      <c r="BE94" s="480"/>
      <c r="BF94" s="480"/>
      <c r="BG94" s="480"/>
      <c r="BH94" s="480"/>
      <c r="BI94" s="480"/>
      <c r="BJ94" s="480"/>
      <c r="BK94" s="480"/>
      <c r="BL94" s="480"/>
      <c r="BM94" s="480"/>
      <c r="BN94" s="480"/>
      <c r="BO94" s="480"/>
      <c r="BP94" s="480"/>
      <c r="BQ94" s="480"/>
      <c r="BR94" s="480"/>
      <c r="BS94" s="480"/>
      <c r="BT94" s="480" t="s">
        <v>7</v>
      </c>
      <c r="BU94" s="480"/>
      <c r="BV94" s="480"/>
      <c r="BW94" s="480"/>
      <c r="BX94" s="480"/>
      <c r="BY94" s="480"/>
      <c r="BZ94" s="480"/>
      <c r="CA94" s="480"/>
      <c r="CB94" s="480"/>
      <c r="CC94" s="480"/>
      <c r="CD94" s="480"/>
      <c r="CE94" s="480"/>
      <c r="CF94" s="480"/>
      <c r="CG94" s="480"/>
      <c r="CH94" s="480"/>
      <c r="CI94" s="480"/>
      <c r="CJ94" s="454">
        <f>SUM(CJ92:DA93)</f>
        <v>7122132</v>
      </c>
      <c r="CK94" s="454"/>
      <c r="CL94" s="454"/>
      <c r="CM94" s="454"/>
      <c r="CN94" s="454"/>
      <c r="CO94" s="454"/>
      <c r="CP94" s="454"/>
      <c r="CQ94" s="454"/>
      <c r="CR94" s="454"/>
      <c r="CS94" s="454"/>
      <c r="CT94" s="454"/>
      <c r="CU94" s="454"/>
      <c r="CV94" s="454"/>
      <c r="CW94" s="454"/>
      <c r="CX94" s="454"/>
      <c r="CY94" s="454"/>
      <c r="CZ94" s="454"/>
      <c r="DA94" s="454"/>
    </row>
    <row r="95" spans="1:105" s="123" customFormat="1" ht="15" customHeight="1" x14ac:dyDescent="0.25">
      <c r="A95" s="232"/>
      <c r="B95" s="232"/>
      <c r="C95" s="232"/>
      <c r="D95" s="232"/>
      <c r="E95" s="232"/>
      <c r="F95" s="232"/>
      <c r="G95" s="232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234"/>
      <c r="BO95" s="234"/>
      <c r="BP95" s="234"/>
      <c r="BQ95" s="234"/>
      <c r="BR95" s="234"/>
      <c r="BS95" s="234"/>
      <c r="BT95" s="234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4"/>
      <c r="CL95" s="234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</row>
    <row r="96" spans="1:105" s="156" customFormat="1" ht="14.25" x14ac:dyDescent="0.2">
      <c r="A96" s="156" t="s">
        <v>246</v>
      </c>
      <c r="X96" s="495" t="s">
        <v>572</v>
      </c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5"/>
      <c r="AL96" s="495"/>
      <c r="AM96" s="495"/>
      <c r="AN96" s="495"/>
      <c r="AO96" s="495"/>
      <c r="AP96" s="495"/>
      <c r="AQ96" s="495"/>
      <c r="AR96" s="495"/>
      <c r="AS96" s="495"/>
      <c r="AT96" s="495"/>
      <c r="AU96" s="495"/>
      <c r="AV96" s="495"/>
      <c r="AW96" s="495"/>
      <c r="AX96" s="495"/>
      <c r="AY96" s="495"/>
      <c r="AZ96" s="495"/>
      <c r="BA96" s="495"/>
      <c r="BB96" s="495"/>
      <c r="BC96" s="495"/>
      <c r="BD96" s="495"/>
      <c r="BE96" s="495"/>
      <c r="BF96" s="495"/>
      <c r="BG96" s="495"/>
      <c r="BH96" s="495"/>
      <c r="BI96" s="495"/>
      <c r="BJ96" s="495"/>
      <c r="BK96" s="495"/>
      <c r="BL96" s="495"/>
      <c r="BM96" s="495"/>
      <c r="BN96" s="495"/>
      <c r="BO96" s="495"/>
      <c r="BP96" s="495"/>
      <c r="BQ96" s="495"/>
      <c r="BR96" s="495"/>
      <c r="BS96" s="495"/>
      <c r="BT96" s="495"/>
      <c r="BU96" s="495"/>
      <c r="BV96" s="495"/>
      <c r="BW96" s="495"/>
      <c r="BX96" s="495"/>
      <c r="BY96" s="495"/>
      <c r="BZ96" s="495"/>
      <c r="CA96" s="495"/>
      <c r="CB96" s="495"/>
      <c r="CC96" s="495"/>
      <c r="CD96" s="495"/>
      <c r="CE96" s="495"/>
      <c r="CF96" s="495"/>
      <c r="CG96" s="495"/>
      <c r="CH96" s="495"/>
      <c r="CI96" s="495"/>
      <c r="CJ96" s="495"/>
      <c r="CK96" s="495"/>
      <c r="CL96" s="495"/>
      <c r="CM96" s="495"/>
      <c r="CN96" s="495"/>
      <c r="CO96" s="495"/>
      <c r="CP96" s="495"/>
      <c r="CQ96" s="495"/>
      <c r="CR96" s="495"/>
      <c r="CS96" s="495"/>
      <c r="CT96" s="495"/>
      <c r="CU96" s="495"/>
      <c r="CV96" s="495"/>
      <c r="CW96" s="495"/>
      <c r="CX96" s="495"/>
      <c r="CY96" s="495"/>
      <c r="CZ96" s="495"/>
      <c r="DA96" s="495"/>
    </row>
    <row r="97" spans="1:105" s="156" customFormat="1" ht="6" customHeight="1" x14ac:dyDescent="0.2"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</row>
    <row r="98" spans="1:105" s="156" customFormat="1" ht="14.25" x14ac:dyDescent="0.2">
      <c r="A98" s="496" t="s">
        <v>247</v>
      </c>
      <c r="B98" s="496"/>
      <c r="C98" s="496"/>
      <c r="D98" s="496"/>
      <c r="E98" s="496"/>
      <c r="F98" s="496"/>
      <c r="G98" s="496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496"/>
      <c r="V98" s="496"/>
      <c r="W98" s="496"/>
      <c r="X98" s="496"/>
      <c r="Y98" s="496"/>
      <c r="Z98" s="496"/>
      <c r="AA98" s="496"/>
      <c r="AB98" s="496"/>
      <c r="AC98" s="496"/>
      <c r="AD98" s="496"/>
      <c r="AE98" s="496"/>
      <c r="AF98" s="496"/>
      <c r="AG98" s="496"/>
      <c r="AH98" s="496"/>
      <c r="AI98" s="496"/>
      <c r="AJ98" s="496"/>
      <c r="AK98" s="496"/>
      <c r="AL98" s="496"/>
      <c r="AM98" s="496"/>
      <c r="AN98" s="496"/>
      <c r="AO98" s="496"/>
      <c r="AP98" s="497">
        <v>4</v>
      </c>
      <c r="AQ98" s="497"/>
      <c r="AR98" s="497"/>
      <c r="AS98" s="497"/>
      <c r="AT98" s="497"/>
      <c r="AU98" s="497"/>
      <c r="AV98" s="497"/>
      <c r="AW98" s="497"/>
      <c r="AX98" s="497"/>
      <c r="AY98" s="497"/>
      <c r="AZ98" s="497"/>
      <c r="BA98" s="497"/>
      <c r="BB98" s="497"/>
      <c r="BC98" s="497"/>
      <c r="BD98" s="497"/>
      <c r="BE98" s="497"/>
      <c r="BF98" s="497"/>
      <c r="BG98" s="497"/>
      <c r="BH98" s="497"/>
      <c r="BI98" s="497"/>
      <c r="BJ98" s="497"/>
      <c r="BK98" s="497"/>
      <c r="BL98" s="497"/>
      <c r="BM98" s="497"/>
      <c r="BN98" s="497"/>
      <c r="BO98" s="497"/>
      <c r="BP98" s="497"/>
      <c r="BQ98" s="497"/>
      <c r="BR98" s="497"/>
      <c r="BS98" s="497"/>
      <c r="BT98" s="497"/>
      <c r="BU98" s="497"/>
      <c r="BV98" s="497"/>
      <c r="BW98" s="497"/>
      <c r="BX98" s="497"/>
      <c r="BY98" s="497"/>
      <c r="BZ98" s="497"/>
      <c r="CA98" s="497"/>
      <c r="CB98" s="497"/>
      <c r="CC98" s="497"/>
      <c r="CD98" s="497"/>
      <c r="CE98" s="497"/>
      <c r="CF98" s="497"/>
      <c r="CG98" s="497"/>
      <c r="CH98" s="497"/>
      <c r="CI98" s="497"/>
      <c r="CJ98" s="497"/>
      <c r="CK98" s="497"/>
      <c r="CL98" s="497"/>
      <c r="CM98" s="497"/>
      <c r="CN98" s="497"/>
      <c r="CO98" s="497"/>
      <c r="CP98" s="497"/>
      <c r="CQ98" s="497"/>
      <c r="CR98" s="497"/>
      <c r="CS98" s="497"/>
      <c r="CT98" s="497"/>
      <c r="CU98" s="497"/>
      <c r="CV98" s="497"/>
      <c r="CW98" s="497"/>
      <c r="CX98" s="497"/>
      <c r="CY98" s="497"/>
      <c r="CZ98" s="497"/>
      <c r="DA98" s="497"/>
    </row>
    <row r="99" spans="1:105" ht="10.5" customHeight="1" x14ac:dyDescent="0.25"/>
    <row r="100" spans="1:105" s="157" customFormat="1" ht="45" customHeight="1" x14ac:dyDescent="0.25">
      <c r="A100" s="503" t="s">
        <v>249</v>
      </c>
      <c r="B100" s="504"/>
      <c r="C100" s="504"/>
      <c r="D100" s="504"/>
      <c r="E100" s="504"/>
      <c r="F100" s="504"/>
      <c r="G100" s="505"/>
      <c r="H100" s="503" t="s">
        <v>0</v>
      </c>
      <c r="I100" s="504"/>
      <c r="J100" s="504"/>
      <c r="K100" s="504"/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4"/>
      <c r="AF100" s="504"/>
      <c r="AG100" s="504"/>
      <c r="AH100" s="504"/>
      <c r="AI100" s="504"/>
      <c r="AJ100" s="504"/>
      <c r="AK100" s="504"/>
      <c r="AL100" s="504"/>
      <c r="AM100" s="504"/>
      <c r="AN100" s="504"/>
      <c r="AO100" s="504"/>
      <c r="AP100" s="504"/>
      <c r="AQ100" s="504"/>
      <c r="AR100" s="504"/>
      <c r="AS100" s="504"/>
      <c r="AT100" s="504"/>
      <c r="AU100" s="504"/>
      <c r="AV100" s="504"/>
      <c r="AW100" s="504"/>
      <c r="AX100" s="504"/>
      <c r="AY100" s="504"/>
      <c r="AZ100" s="504"/>
      <c r="BA100" s="504"/>
      <c r="BB100" s="504"/>
      <c r="BC100" s="505"/>
      <c r="BD100" s="503" t="s">
        <v>297</v>
      </c>
      <c r="BE100" s="504"/>
      <c r="BF100" s="504"/>
      <c r="BG100" s="504"/>
      <c r="BH100" s="504"/>
      <c r="BI100" s="504"/>
      <c r="BJ100" s="504"/>
      <c r="BK100" s="504"/>
      <c r="BL100" s="504"/>
      <c r="BM100" s="504"/>
      <c r="BN100" s="504"/>
      <c r="BO100" s="504"/>
      <c r="BP100" s="504"/>
      <c r="BQ100" s="504"/>
      <c r="BR100" s="504"/>
      <c r="BS100" s="505"/>
      <c r="BT100" s="503" t="s">
        <v>298</v>
      </c>
      <c r="BU100" s="504"/>
      <c r="BV100" s="504"/>
      <c r="BW100" s="504"/>
      <c r="BX100" s="504"/>
      <c r="BY100" s="504"/>
      <c r="BZ100" s="504"/>
      <c r="CA100" s="504"/>
      <c r="CB100" s="504"/>
      <c r="CC100" s="504"/>
      <c r="CD100" s="504"/>
      <c r="CE100" s="504"/>
      <c r="CF100" s="504"/>
      <c r="CG100" s="504"/>
      <c r="CH100" s="504"/>
      <c r="CI100" s="505"/>
      <c r="CJ100" s="503" t="s">
        <v>299</v>
      </c>
      <c r="CK100" s="504"/>
      <c r="CL100" s="504"/>
      <c r="CM100" s="504"/>
      <c r="CN100" s="504"/>
      <c r="CO100" s="504"/>
      <c r="CP100" s="504"/>
      <c r="CQ100" s="504"/>
      <c r="CR100" s="504"/>
      <c r="CS100" s="504"/>
      <c r="CT100" s="504"/>
      <c r="CU100" s="504"/>
      <c r="CV100" s="504"/>
      <c r="CW100" s="504"/>
      <c r="CX100" s="504"/>
      <c r="CY100" s="504"/>
      <c r="CZ100" s="504"/>
      <c r="DA100" s="505"/>
    </row>
    <row r="101" spans="1:105" s="122" customFormat="1" ht="12.75" x14ac:dyDescent="0.25">
      <c r="A101" s="491">
        <v>1</v>
      </c>
      <c r="B101" s="491"/>
      <c r="C101" s="491"/>
      <c r="D101" s="491"/>
      <c r="E101" s="491"/>
      <c r="F101" s="491"/>
      <c r="G101" s="491"/>
      <c r="H101" s="491">
        <v>2</v>
      </c>
      <c r="I101" s="491"/>
      <c r="J101" s="491"/>
      <c r="K101" s="491"/>
      <c r="L101" s="491"/>
      <c r="M101" s="491"/>
      <c r="N101" s="491"/>
      <c r="O101" s="491"/>
      <c r="P101" s="491"/>
      <c r="Q101" s="491"/>
      <c r="R101" s="491"/>
      <c r="S101" s="491"/>
      <c r="T101" s="491"/>
      <c r="U101" s="491"/>
      <c r="V101" s="491"/>
      <c r="W101" s="491"/>
      <c r="X101" s="491"/>
      <c r="Y101" s="491"/>
      <c r="Z101" s="491"/>
      <c r="AA101" s="491"/>
      <c r="AB101" s="491"/>
      <c r="AC101" s="491"/>
      <c r="AD101" s="491"/>
      <c r="AE101" s="491"/>
      <c r="AF101" s="491"/>
      <c r="AG101" s="491"/>
      <c r="AH101" s="491"/>
      <c r="AI101" s="491"/>
      <c r="AJ101" s="491"/>
      <c r="AK101" s="491"/>
      <c r="AL101" s="491"/>
      <c r="AM101" s="491"/>
      <c r="AN101" s="491"/>
      <c r="AO101" s="491"/>
      <c r="AP101" s="491"/>
      <c r="AQ101" s="491"/>
      <c r="AR101" s="491"/>
      <c r="AS101" s="491"/>
      <c r="AT101" s="491"/>
      <c r="AU101" s="491"/>
      <c r="AV101" s="491"/>
      <c r="AW101" s="491"/>
      <c r="AX101" s="491"/>
      <c r="AY101" s="491"/>
      <c r="AZ101" s="491"/>
      <c r="BA101" s="491"/>
      <c r="BB101" s="491"/>
      <c r="BC101" s="491"/>
      <c r="BD101" s="491">
        <v>3</v>
      </c>
      <c r="BE101" s="491"/>
      <c r="BF101" s="491"/>
      <c r="BG101" s="491"/>
      <c r="BH101" s="491"/>
      <c r="BI101" s="491"/>
      <c r="BJ101" s="491"/>
      <c r="BK101" s="491"/>
      <c r="BL101" s="491"/>
      <c r="BM101" s="491"/>
      <c r="BN101" s="491"/>
      <c r="BO101" s="491"/>
      <c r="BP101" s="491"/>
      <c r="BQ101" s="491"/>
      <c r="BR101" s="491"/>
      <c r="BS101" s="491"/>
      <c r="BT101" s="491">
        <v>4</v>
      </c>
      <c r="BU101" s="491"/>
      <c r="BV101" s="491"/>
      <c r="BW101" s="491"/>
      <c r="BX101" s="491"/>
      <c r="BY101" s="491"/>
      <c r="BZ101" s="491"/>
      <c r="CA101" s="491"/>
      <c r="CB101" s="491"/>
      <c r="CC101" s="491"/>
      <c r="CD101" s="491"/>
      <c r="CE101" s="491"/>
      <c r="CF101" s="491"/>
      <c r="CG101" s="491"/>
      <c r="CH101" s="491"/>
      <c r="CI101" s="491"/>
      <c r="CJ101" s="491">
        <v>5</v>
      </c>
      <c r="CK101" s="491"/>
      <c r="CL101" s="491"/>
      <c r="CM101" s="491"/>
      <c r="CN101" s="491"/>
      <c r="CO101" s="491"/>
      <c r="CP101" s="491"/>
      <c r="CQ101" s="491"/>
      <c r="CR101" s="491"/>
      <c r="CS101" s="491"/>
      <c r="CT101" s="491"/>
      <c r="CU101" s="491"/>
      <c r="CV101" s="491"/>
      <c r="CW101" s="491"/>
      <c r="CX101" s="491"/>
      <c r="CY101" s="491"/>
      <c r="CZ101" s="491"/>
      <c r="DA101" s="491"/>
    </row>
    <row r="102" spans="1:105" s="122" customFormat="1" ht="12.75" x14ac:dyDescent="0.25">
      <c r="A102" s="528">
        <v>1</v>
      </c>
      <c r="B102" s="529"/>
      <c r="C102" s="529"/>
      <c r="D102" s="529"/>
      <c r="E102" s="529"/>
      <c r="F102" s="529"/>
      <c r="G102" s="530"/>
      <c r="H102" s="534" t="s">
        <v>738</v>
      </c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535"/>
      <c r="Z102" s="535"/>
      <c r="AA102" s="535"/>
      <c r="AB102" s="535"/>
      <c r="AC102" s="535"/>
      <c r="AD102" s="535"/>
      <c r="AE102" s="535"/>
      <c r="AF102" s="535"/>
      <c r="AG102" s="535"/>
      <c r="AH102" s="535"/>
      <c r="AI102" s="535"/>
      <c r="AJ102" s="535"/>
      <c r="AK102" s="535"/>
      <c r="AL102" s="535"/>
      <c r="AM102" s="535"/>
      <c r="AN102" s="535"/>
      <c r="AO102" s="535"/>
      <c r="AP102" s="535"/>
      <c r="AQ102" s="535"/>
      <c r="AR102" s="535"/>
      <c r="AS102" s="535"/>
      <c r="AT102" s="535"/>
      <c r="AU102" s="535"/>
      <c r="AV102" s="535"/>
      <c r="AW102" s="535"/>
      <c r="AX102" s="535"/>
      <c r="AY102" s="535"/>
      <c r="AZ102" s="535"/>
      <c r="BA102" s="535"/>
      <c r="BB102" s="535"/>
      <c r="BC102" s="536"/>
      <c r="BD102" s="528">
        <v>1700</v>
      </c>
      <c r="BE102" s="529"/>
      <c r="BF102" s="529"/>
      <c r="BG102" s="529"/>
      <c r="BH102" s="529"/>
      <c r="BI102" s="529"/>
      <c r="BJ102" s="529"/>
      <c r="BK102" s="529"/>
      <c r="BL102" s="529"/>
      <c r="BM102" s="529"/>
      <c r="BN102" s="529"/>
      <c r="BO102" s="529"/>
      <c r="BP102" s="529"/>
      <c r="BQ102" s="529"/>
      <c r="BR102" s="529"/>
      <c r="BS102" s="530"/>
      <c r="BT102" s="528">
        <v>31</v>
      </c>
      <c r="BU102" s="529"/>
      <c r="BV102" s="529"/>
      <c r="BW102" s="529"/>
      <c r="BX102" s="529"/>
      <c r="BY102" s="529"/>
      <c r="BZ102" s="529"/>
      <c r="CA102" s="529"/>
      <c r="CB102" s="529"/>
      <c r="CC102" s="529"/>
      <c r="CD102" s="529"/>
      <c r="CE102" s="529"/>
      <c r="CF102" s="529"/>
      <c r="CG102" s="529"/>
      <c r="CH102" s="529"/>
      <c r="CI102" s="530"/>
      <c r="CJ102" s="546">
        <v>53003.4</v>
      </c>
      <c r="CK102" s="547"/>
      <c r="CL102" s="547"/>
      <c r="CM102" s="547"/>
      <c r="CN102" s="547"/>
      <c r="CO102" s="547"/>
      <c r="CP102" s="547"/>
      <c r="CQ102" s="547"/>
      <c r="CR102" s="547"/>
      <c r="CS102" s="547"/>
      <c r="CT102" s="547"/>
      <c r="CU102" s="547"/>
      <c r="CV102" s="547"/>
      <c r="CW102" s="547"/>
      <c r="CX102" s="547"/>
      <c r="CY102" s="547"/>
      <c r="CZ102" s="547"/>
      <c r="DA102" s="548"/>
    </row>
    <row r="103" spans="1:105" s="122" customFormat="1" ht="12.75" x14ac:dyDescent="0.25">
      <c r="A103" s="528">
        <v>2</v>
      </c>
      <c r="B103" s="529"/>
      <c r="C103" s="529"/>
      <c r="D103" s="529"/>
      <c r="E103" s="529"/>
      <c r="F103" s="529"/>
      <c r="G103" s="530"/>
      <c r="H103" s="534" t="s">
        <v>739</v>
      </c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35"/>
      <c r="X103" s="535"/>
      <c r="Y103" s="535"/>
      <c r="Z103" s="535"/>
      <c r="AA103" s="535"/>
      <c r="AB103" s="535"/>
      <c r="AC103" s="535"/>
      <c r="AD103" s="535"/>
      <c r="AE103" s="535"/>
      <c r="AF103" s="535"/>
      <c r="AG103" s="535"/>
      <c r="AH103" s="535"/>
      <c r="AI103" s="535"/>
      <c r="AJ103" s="535"/>
      <c r="AK103" s="535"/>
      <c r="AL103" s="535"/>
      <c r="AM103" s="535"/>
      <c r="AN103" s="535"/>
      <c r="AO103" s="535"/>
      <c r="AP103" s="535"/>
      <c r="AQ103" s="535"/>
      <c r="AR103" s="535"/>
      <c r="AS103" s="535"/>
      <c r="AT103" s="535"/>
      <c r="AU103" s="535"/>
      <c r="AV103" s="535"/>
      <c r="AW103" s="535"/>
      <c r="AX103" s="535"/>
      <c r="AY103" s="535"/>
      <c r="AZ103" s="535"/>
      <c r="BA103" s="535"/>
      <c r="BB103" s="535"/>
      <c r="BC103" s="536"/>
      <c r="BD103" s="528">
        <v>100</v>
      </c>
      <c r="BE103" s="529"/>
      <c r="BF103" s="529"/>
      <c r="BG103" s="529"/>
      <c r="BH103" s="529"/>
      <c r="BI103" s="529"/>
      <c r="BJ103" s="529"/>
      <c r="BK103" s="529"/>
      <c r="BL103" s="529"/>
      <c r="BM103" s="529"/>
      <c r="BN103" s="529"/>
      <c r="BO103" s="529"/>
      <c r="BP103" s="529"/>
      <c r="BQ103" s="529"/>
      <c r="BR103" s="529"/>
      <c r="BS103" s="530"/>
      <c r="BT103" s="528">
        <v>21</v>
      </c>
      <c r="BU103" s="529"/>
      <c r="BV103" s="529"/>
      <c r="BW103" s="529"/>
      <c r="BX103" s="529"/>
      <c r="BY103" s="529"/>
      <c r="BZ103" s="529"/>
      <c r="CA103" s="529"/>
      <c r="CB103" s="529"/>
      <c r="CC103" s="529"/>
      <c r="CD103" s="529"/>
      <c r="CE103" s="529"/>
      <c r="CF103" s="529"/>
      <c r="CG103" s="529"/>
      <c r="CH103" s="529"/>
      <c r="CI103" s="530"/>
      <c r="CJ103" s="528">
        <v>2092.8000000000002</v>
      </c>
      <c r="CK103" s="529"/>
      <c r="CL103" s="529"/>
      <c r="CM103" s="529"/>
      <c r="CN103" s="529"/>
      <c r="CO103" s="529"/>
      <c r="CP103" s="529"/>
      <c r="CQ103" s="529"/>
      <c r="CR103" s="529"/>
      <c r="CS103" s="529"/>
      <c r="CT103" s="529"/>
      <c r="CU103" s="529"/>
      <c r="CV103" s="529"/>
      <c r="CW103" s="529"/>
      <c r="CX103" s="529"/>
      <c r="CY103" s="529"/>
      <c r="CZ103" s="529"/>
      <c r="DA103" s="530"/>
    </row>
    <row r="104" spans="1:105" s="122" customFormat="1" ht="12.75" x14ac:dyDescent="0.25">
      <c r="A104" s="528">
        <v>3</v>
      </c>
      <c r="B104" s="529"/>
      <c r="C104" s="529"/>
      <c r="D104" s="529"/>
      <c r="E104" s="529"/>
      <c r="F104" s="529"/>
      <c r="G104" s="530"/>
      <c r="H104" s="534" t="s">
        <v>740</v>
      </c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5"/>
      <c r="Y104" s="535"/>
      <c r="Z104" s="535"/>
      <c r="AA104" s="535"/>
      <c r="AB104" s="535"/>
      <c r="AC104" s="535"/>
      <c r="AD104" s="535"/>
      <c r="AE104" s="535"/>
      <c r="AF104" s="535"/>
      <c r="AG104" s="535"/>
      <c r="AH104" s="535"/>
      <c r="AI104" s="535"/>
      <c r="AJ104" s="535"/>
      <c r="AK104" s="535"/>
      <c r="AL104" s="535"/>
      <c r="AM104" s="535"/>
      <c r="AN104" s="535"/>
      <c r="AO104" s="535"/>
      <c r="AP104" s="535"/>
      <c r="AQ104" s="535"/>
      <c r="AR104" s="535"/>
      <c r="AS104" s="535"/>
      <c r="AT104" s="535"/>
      <c r="AU104" s="535"/>
      <c r="AV104" s="535"/>
      <c r="AW104" s="535"/>
      <c r="AX104" s="535"/>
      <c r="AY104" s="535"/>
      <c r="AZ104" s="535"/>
      <c r="BA104" s="535"/>
      <c r="BB104" s="535"/>
      <c r="BC104" s="536"/>
      <c r="BD104" s="528">
        <v>550</v>
      </c>
      <c r="BE104" s="529"/>
      <c r="BF104" s="529"/>
      <c r="BG104" s="529"/>
      <c r="BH104" s="529"/>
      <c r="BI104" s="529"/>
      <c r="BJ104" s="529"/>
      <c r="BK104" s="529"/>
      <c r="BL104" s="529"/>
      <c r="BM104" s="529"/>
      <c r="BN104" s="529"/>
      <c r="BO104" s="529"/>
      <c r="BP104" s="529"/>
      <c r="BQ104" s="529"/>
      <c r="BR104" s="529"/>
      <c r="BS104" s="530"/>
      <c r="BT104" s="528">
        <v>8</v>
      </c>
      <c r="BU104" s="529"/>
      <c r="BV104" s="529"/>
      <c r="BW104" s="529"/>
      <c r="BX104" s="529"/>
      <c r="BY104" s="529"/>
      <c r="BZ104" s="529"/>
      <c r="CA104" s="529"/>
      <c r="CB104" s="529"/>
      <c r="CC104" s="529"/>
      <c r="CD104" s="529"/>
      <c r="CE104" s="529"/>
      <c r="CF104" s="529"/>
      <c r="CG104" s="529"/>
      <c r="CH104" s="529"/>
      <c r="CI104" s="530"/>
      <c r="CJ104" s="528">
        <v>4350</v>
      </c>
      <c r="CK104" s="529"/>
      <c r="CL104" s="529"/>
      <c r="CM104" s="529"/>
      <c r="CN104" s="529"/>
      <c r="CO104" s="529"/>
      <c r="CP104" s="529"/>
      <c r="CQ104" s="529"/>
      <c r="CR104" s="529"/>
      <c r="CS104" s="529"/>
      <c r="CT104" s="529"/>
      <c r="CU104" s="529"/>
      <c r="CV104" s="529"/>
      <c r="CW104" s="529"/>
      <c r="CX104" s="529"/>
      <c r="CY104" s="529"/>
      <c r="CZ104" s="529"/>
      <c r="DA104" s="530"/>
    </row>
    <row r="105" spans="1:105" s="123" customFormat="1" ht="25.5" customHeight="1" x14ac:dyDescent="0.25">
      <c r="A105" s="484" t="s">
        <v>407</v>
      </c>
      <c r="B105" s="484"/>
      <c r="C105" s="484"/>
      <c r="D105" s="484"/>
      <c r="E105" s="484"/>
      <c r="F105" s="484"/>
      <c r="G105" s="484"/>
      <c r="H105" s="549" t="s">
        <v>573</v>
      </c>
      <c r="I105" s="549"/>
      <c r="J105" s="549"/>
      <c r="K105" s="549"/>
      <c r="L105" s="549"/>
      <c r="M105" s="549"/>
      <c r="N105" s="549"/>
      <c r="O105" s="549"/>
      <c r="P105" s="549"/>
      <c r="Q105" s="549"/>
      <c r="R105" s="549"/>
      <c r="S105" s="549"/>
      <c r="T105" s="549"/>
      <c r="U105" s="549"/>
      <c r="V105" s="549"/>
      <c r="W105" s="549"/>
      <c r="X105" s="549"/>
      <c r="Y105" s="549"/>
      <c r="Z105" s="549"/>
      <c r="AA105" s="549"/>
      <c r="AB105" s="549"/>
      <c r="AC105" s="549"/>
      <c r="AD105" s="549"/>
      <c r="AE105" s="549"/>
      <c r="AF105" s="549"/>
      <c r="AG105" s="549"/>
      <c r="AH105" s="549"/>
      <c r="AI105" s="549"/>
      <c r="AJ105" s="549"/>
      <c r="AK105" s="549"/>
      <c r="AL105" s="549"/>
      <c r="AM105" s="549"/>
      <c r="AN105" s="549"/>
      <c r="AO105" s="549"/>
      <c r="AP105" s="549"/>
      <c r="AQ105" s="549"/>
      <c r="AR105" s="549"/>
      <c r="AS105" s="549"/>
      <c r="AT105" s="549"/>
      <c r="AU105" s="549"/>
      <c r="AV105" s="549"/>
      <c r="AW105" s="549"/>
      <c r="AX105" s="549"/>
      <c r="AY105" s="549"/>
      <c r="AZ105" s="549"/>
      <c r="BA105" s="549"/>
      <c r="BB105" s="549"/>
      <c r="BC105" s="549"/>
      <c r="BD105" s="454">
        <v>4693.76</v>
      </c>
      <c r="BE105" s="454"/>
      <c r="BF105" s="454"/>
      <c r="BG105" s="454"/>
      <c r="BH105" s="454"/>
      <c r="BI105" s="454"/>
      <c r="BJ105" s="454"/>
      <c r="BK105" s="454"/>
      <c r="BL105" s="454"/>
      <c r="BM105" s="454"/>
      <c r="BN105" s="454"/>
      <c r="BO105" s="454"/>
      <c r="BP105" s="454"/>
      <c r="BQ105" s="454"/>
      <c r="BR105" s="454"/>
      <c r="BS105" s="454"/>
      <c r="BT105" s="454">
        <v>64</v>
      </c>
      <c r="BU105" s="454"/>
      <c r="BV105" s="454"/>
      <c r="BW105" s="454"/>
      <c r="BX105" s="454"/>
      <c r="BY105" s="454"/>
      <c r="BZ105" s="454"/>
      <c r="CA105" s="454"/>
      <c r="CB105" s="454"/>
      <c r="CC105" s="454"/>
      <c r="CD105" s="454"/>
      <c r="CE105" s="454"/>
      <c r="CF105" s="454"/>
      <c r="CG105" s="454"/>
      <c r="CH105" s="454"/>
      <c r="CI105" s="454"/>
      <c r="CJ105" s="480">
        <v>300400.8</v>
      </c>
      <c r="CK105" s="480"/>
      <c r="CL105" s="480"/>
      <c r="CM105" s="480"/>
      <c r="CN105" s="480"/>
      <c r="CO105" s="480"/>
      <c r="CP105" s="480"/>
      <c r="CQ105" s="480"/>
      <c r="CR105" s="480"/>
      <c r="CS105" s="480"/>
      <c r="CT105" s="480"/>
      <c r="CU105" s="480"/>
      <c r="CV105" s="480"/>
      <c r="CW105" s="480"/>
      <c r="CX105" s="480"/>
      <c r="CY105" s="480"/>
      <c r="CZ105" s="480"/>
      <c r="DA105" s="480"/>
    </row>
    <row r="106" spans="1:105" s="123" customFormat="1" ht="15" customHeight="1" x14ac:dyDescent="0.25">
      <c r="A106" s="484"/>
      <c r="B106" s="484"/>
      <c r="C106" s="484"/>
      <c r="D106" s="484"/>
      <c r="E106" s="484"/>
      <c r="F106" s="484"/>
      <c r="G106" s="484"/>
      <c r="H106" s="488" t="s">
        <v>259</v>
      </c>
      <c r="I106" s="488"/>
      <c r="J106" s="488"/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8"/>
      <c r="V106" s="488"/>
      <c r="W106" s="488"/>
      <c r="X106" s="488"/>
      <c r="Y106" s="488"/>
      <c r="Z106" s="488"/>
      <c r="AA106" s="488"/>
      <c r="AB106" s="488"/>
      <c r="AC106" s="488"/>
      <c r="AD106" s="488"/>
      <c r="AE106" s="488"/>
      <c r="AF106" s="488"/>
      <c r="AG106" s="488"/>
      <c r="AH106" s="488"/>
      <c r="AI106" s="488"/>
      <c r="AJ106" s="488"/>
      <c r="AK106" s="488"/>
      <c r="AL106" s="488"/>
      <c r="AM106" s="488"/>
      <c r="AN106" s="488"/>
      <c r="AO106" s="488"/>
      <c r="AP106" s="488"/>
      <c r="AQ106" s="488"/>
      <c r="AR106" s="488"/>
      <c r="AS106" s="488"/>
      <c r="AT106" s="488"/>
      <c r="AU106" s="488"/>
      <c r="AV106" s="488"/>
      <c r="AW106" s="488"/>
      <c r="AX106" s="488"/>
      <c r="AY106" s="488"/>
      <c r="AZ106" s="488"/>
      <c r="BA106" s="488"/>
      <c r="BB106" s="488"/>
      <c r="BC106" s="489"/>
      <c r="BD106" s="480" t="s">
        <v>7</v>
      </c>
      <c r="BE106" s="480"/>
      <c r="BF106" s="480"/>
      <c r="BG106" s="480"/>
      <c r="BH106" s="480"/>
      <c r="BI106" s="480"/>
      <c r="BJ106" s="480"/>
      <c r="BK106" s="480"/>
      <c r="BL106" s="480"/>
      <c r="BM106" s="480"/>
      <c r="BN106" s="480"/>
      <c r="BO106" s="480"/>
      <c r="BP106" s="480"/>
      <c r="BQ106" s="480"/>
      <c r="BR106" s="480"/>
      <c r="BS106" s="480"/>
      <c r="BT106" s="480" t="s">
        <v>7</v>
      </c>
      <c r="BU106" s="480"/>
      <c r="BV106" s="480"/>
      <c r="BW106" s="480"/>
      <c r="BX106" s="480"/>
      <c r="BY106" s="480"/>
      <c r="BZ106" s="480"/>
      <c r="CA106" s="480"/>
      <c r="CB106" s="480"/>
      <c r="CC106" s="480"/>
      <c r="CD106" s="480"/>
      <c r="CE106" s="480"/>
      <c r="CF106" s="480"/>
      <c r="CG106" s="480"/>
      <c r="CH106" s="480"/>
      <c r="CI106" s="480"/>
      <c r="CJ106" s="558">
        <f>SUM(CJ102:DA105)</f>
        <v>359847</v>
      </c>
      <c r="CK106" s="454"/>
      <c r="CL106" s="454"/>
      <c r="CM106" s="454"/>
      <c r="CN106" s="454"/>
      <c r="CO106" s="454"/>
      <c r="CP106" s="454"/>
      <c r="CQ106" s="454"/>
      <c r="CR106" s="454"/>
      <c r="CS106" s="454"/>
      <c r="CT106" s="454"/>
      <c r="CU106" s="454"/>
      <c r="CV106" s="454"/>
      <c r="CW106" s="454"/>
      <c r="CX106" s="454"/>
      <c r="CY106" s="454"/>
      <c r="CZ106" s="454"/>
      <c r="DA106" s="454"/>
    </row>
    <row r="107" spans="1:105" s="123" customFormat="1" ht="15" customHeight="1" x14ac:dyDescent="0.25">
      <c r="A107" s="232"/>
      <c r="B107" s="232"/>
      <c r="C107" s="232"/>
      <c r="D107" s="232"/>
      <c r="E107" s="232"/>
      <c r="F107" s="232"/>
      <c r="G107" s="232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4"/>
      <c r="BE107" s="234"/>
      <c r="BF107" s="234"/>
      <c r="BG107" s="234"/>
      <c r="BH107" s="234"/>
      <c r="BI107" s="234"/>
      <c r="BJ107" s="234"/>
      <c r="BK107" s="234"/>
      <c r="BL107" s="234"/>
      <c r="BM107" s="234"/>
      <c r="BN107" s="234"/>
      <c r="BO107" s="234"/>
      <c r="BP107" s="234"/>
      <c r="BQ107" s="234"/>
      <c r="BR107" s="234"/>
      <c r="BS107" s="234"/>
      <c r="BT107" s="234"/>
      <c r="BU107" s="234"/>
      <c r="BV107" s="234"/>
      <c r="BW107" s="234"/>
      <c r="BX107" s="234"/>
      <c r="BY107" s="234"/>
      <c r="BZ107" s="234"/>
      <c r="CA107" s="234"/>
      <c r="CB107" s="234"/>
      <c r="CC107" s="234"/>
      <c r="CD107" s="234"/>
      <c r="CE107" s="234"/>
      <c r="CF107" s="234"/>
      <c r="CG107" s="234"/>
      <c r="CH107" s="234"/>
      <c r="CI107" s="234"/>
      <c r="CJ107" s="234"/>
      <c r="CK107" s="234"/>
      <c r="CL107" s="234"/>
      <c r="CM107" s="234"/>
      <c r="CN107" s="234"/>
      <c r="CO107" s="234"/>
      <c r="CP107" s="234"/>
      <c r="CQ107" s="234"/>
      <c r="CR107" s="234"/>
      <c r="CS107" s="234"/>
      <c r="CT107" s="234"/>
      <c r="CU107" s="234"/>
      <c r="CV107" s="234"/>
      <c r="CW107" s="234"/>
      <c r="CX107" s="234"/>
      <c r="CY107" s="234"/>
      <c r="CZ107" s="234"/>
      <c r="DA107" s="234"/>
    </row>
    <row r="108" spans="1:105" s="118" customFormat="1" ht="14.25" x14ac:dyDescent="0.2">
      <c r="A108" s="494" t="s">
        <v>307</v>
      </c>
      <c r="B108" s="494"/>
      <c r="C108" s="494"/>
      <c r="D108" s="494"/>
      <c r="E108" s="494"/>
      <c r="F108" s="494"/>
      <c r="G108" s="494"/>
      <c r="H108" s="494"/>
      <c r="I108" s="494"/>
      <c r="J108" s="494"/>
      <c r="K108" s="494"/>
      <c r="L108" s="494"/>
      <c r="M108" s="494"/>
      <c r="N108" s="494"/>
      <c r="O108" s="494"/>
      <c r="P108" s="494"/>
      <c r="Q108" s="494"/>
      <c r="R108" s="494"/>
      <c r="S108" s="494"/>
      <c r="T108" s="494"/>
      <c r="U108" s="494"/>
      <c r="V108" s="494"/>
      <c r="W108" s="494"/>
      <c r="X108" s="494"/>
      <c r="Y108" s="494"/>
      <c r="Z108" s="494"/>
      <c r="AA108" s="494"/>
      <c r="AB108" s="494"/>
      <c r="AC108" s="494"/>
      <c r="AD108" s="494"/>
      <c r="AE108" s="494"/>
      <c r="AF108" s="494"/>
      <c r="AG108" s="494"/>
      <c r="AH108" s="494"/>
      <c r="AI108" s="494"/>
      <c r="AJ108" s="494"/>
      <c r="AK108" s="494"/>
      <c r="AL108" s="494"/>
      <c r="AM108" s="494"/>
      <c r="AN108" s="494"/>
      <c r="AO108" s="494"/>
      <c r="AP108" s="494"/>
      <c r="AQ108" s="494"/>
      <c r="AR108" s="494"/>
      <c r="AS108" s="494"/>
      <c r="AT108" s="494"/>
      <c r="AU108" s="494"/>
      <c r="AV108" s="494"/>
      <c r="AW108" s="494"/>
      <c r="AX108" s="494"/>
      <c r="AY108" s="494"/>
      <c r="AZ108" s="494"/>
      <c r="BA108" s="494"/>
      <c r="BB108" s="494"/>
      <c r="BC108" s="494"/>
      <c r="BD108" s="494"/>
      <c r="BE108" s="494"/>
      <c r="BF108" s="494"/>
      <c r="BG108" s="494"/>
      <c r="BH108" s="494"/>
      <c r="BI108" s="494"/>
      <c r="BJ108" s="494"/>
      <c r="BK108" s="494"/>
      <c r="BL108" s="494"/>
      <c r="BM108" s="494"/>
      <c r="BN108" s="494"/>
      <c r="BO108" s="494"/>
      <c r="BP108" s="494"/>
      <c r="BQ108" s="494"/>
      <c r="BR108" s="494"/>
      <c r="BS108" s="494"/>
      <c r="BT108" s="494"/>
      <c r="BU108" s="494"/>
      <c r="BV108" s="494"/>
      <c r="BW108" s="494"/>
      <c r="BX108" s="494"/>
      <c r="BY108" s="494"/>
      <c r="BZ108" s="494"/>
      <c r="CA108" s="494"/>
      <c r="CB108" s="494"/>
      <c r="CC108" s="494"/>
      <c r="CD108" s="494"/>
      <c r="CE108" s="494"/>
      <c r="CF108" s="494"/>
      <c r="CG108" s="494"/>
      <c r="CH108" s="494"/>
      <c r="CI108" s="494"/>
      <c r="CJ108" s="494"/>
      <c r="CK108" s="494"/>
      <c r="CL108" s="494"/>
      <c r="CM108" s="494"/>
      <c r="CN108" s="494"/>
      <c r="CO108" s="494"/>
      <c r="CP108" s="494"/>
      <c r="CQ108" s="494"/>
      <c r="CR108" s="494"/>
      <c r="CS108" s="494"/>
      <c r="CT108" s="494"/>
      <c r="CU108" s="494"/>
      <c r="CV108" s="494"/>
      <c r="CW108" s="494"/>
      <c r="CX108" s="494"/>
      <c r="CY108" s="494"/>
      <c r="CZ108" s="494"/>
      <c r="DA108" s="494"/>
    </row>
    <row r="109" spans="1:105" ht="6" customHeight="1" x14ac:dyDescent="0.25"/>
    <row r="110" spans="1:105" s="118" customFormat="1" ht="14.25" x14ac:dyDescent="0.2">
      <c r="A110" s="118" t="s">
        <v>246</v>
      </c>
      <c r="X110" s="495" t="s">
        <v>545</v>
      </c>
      <c r="Y110" s="495"/>
      <c r="Z110" s="495"/>
      <c r="AA110" s="495"/>
      <c r="AB110" s="495"/>
      <c r="AC110" s="495"/>
      <c r="AD110" s="495"/>
      <c r="AE110" s="495"/>
      <c r="AF110" s="495"/>
      <c r="AG110" s="495"/>
      <c r="AH110" s="495"/>
      <c r="AI110" s="495"/>
      <c r="AJ110" s="495"/>
      <c r="AK110" s="495"/>
      <c r="AL110" s="495"/>
      <c r="AM110" s="495"/>
      <c r="AN110" s="495"/>
      <c r="AO110" s="495"/>
      <c r="AP110" s="495"/>
      <c r="AQ110" s="495"/>
      <c r="AR110" s="495"/>
      <c r="AS110" s="495"/>
      <c r="AT110" s="495"/>
      <c r="AU110" s="495"/>
      <c r="AV110" s="495"/>
      <c r="AW110" s="495"/>
      <c r="AX110" s="495"/>
      <c r="AY110" s="495"/>
      <c r="AZ110" s="495"/>
      <c r="BA110" s="495"/>
      <c r="BB110" s="495"/>
      <c r="BC110" s="495"/>
      <c r="BD110" s="495"/>
      <c r="BE110" s="495"/>
      <c r="BF110" s="495"/>
      <c r="BG110" s="495"/>
      <c r="BH110" s="495"/>
      <c r="BI110" s="495"/>
      <c r="BJ110" s="495"/>
      <c r="BK110" s="495"/>
      <c r="BL110" s="495"/>
      <c r="BM110" s="495"/>
      <c r="BN110" s="495"/>
      <c r="BO110" s="495"/>
      <c r="BP110" s="495"/>
      <c r="BQ110" s="495"/>
      <c r="BR110" s="495"/>
      <c r="BS110" s="495"/>
      <c r="BT110" s="495"/>
      <c r="BU110" s="495"/>
      <c r="BV110" s="495"/>
      <c r="BW110" s="495"/>
      <c r="BX110" s="495"/>
      <c r="BY110" s="495"/>
      <c r="BZ110" s="495"/>
      <c r="CA110" s="495"/>
      <c r="CB110" s="495"/>
      <c r="CC110" s="495"/>
      <c r="CD110" s="495"/>
      <c r="CE110" s="495"/>
      <c r="CF110" s="495"/>
      <c r="CG110" s="495"/>
      <c r="CH110" s="495"/>
      <c r="CI110" s="495"/>
      <c r="CJ110" s="495"/>
      <c r="CK110" s="495"/>
      <c r="CL110" s="495"/>
      <c r="CM110" s="495"/>
      <c r="CN110" s="495"/>
      <c r="CO110" s="495"/>
      <c r="CP110" s="495"/>
      <c r="CQ110" s="495"/>
      <c r="CR110" s="495"/>
      <c r="CS110" s="495"/>
      <c r="CT110" s="495"/>
      <c r="CU110" s="495"/>
      <c r="CV110" s="495"/>
      <c r="CW110" s="495"/>
      <c r="CX110" s="495"/>
      <c r="CY110" s="495"/>
      <c r="CZ110" s="495"/>
      <c r="DA110" s="495"/>
    </row>
    <row r="111" spans="1:105" s="118" customFormat="1" ht="6" customHeight="1" x14ac:dyDescent="0.2"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</row>
    <row r="112" spans="1:105" s="118" customFormat="1" ht="14.25" x14ac:dyDescent="0.2">
      <c r="A112" s="496" t="s">
        <v>247</v>
      </c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6"/>
      <c r="Q112" s="496"/>
      <c r="R112" s="496"/>
      <c r="S112" s="496"/>
      <c r="T112" s="496"/>
      <c r="U112" s="496"/>
      <c r="V112" s="496"/>
      <c r="W112" s="496"/>
      <c r="X112" s="496"/>
      <c r="Y112" s="496"/>
      <c r="Z112" s="496"/>
      <c r="AA112" s="496"/>
      <c r="AB112" s="496"/>
      <c r="AC112" s="496"/>
      <c r="AD112" s="496"/>
      <c r="AE112" s="496"/>
      <c r="AF112" s="496"/>
      <c r="AG112" s="496"/>
      <c r="AH112" s="496"/>
      <c r="AI112" s="496"/>
      <c r="AJ112" s="496"/>
      <c r="AK112" s="496"/>
      <c r="AL112" s="496"/>
      <c r="AM112" s="496"/>
      <c r="AN112" s="496"/>
      <c r="AO112" s="496"/>
      <c r="AP112" s="497">
        <v>4</v>
      </c>
      <c r="AQ112" s="497"/>
      <c r="AR112" s="497"/>
      <c r="AS112" s="497"/>
      <c r="AT112" s="497"/>
      <c r="AU112" s="497"/>
      <c r="AV112" s="497"/>
      <c r="AW112" s="497"/>
      <c r="AX112" s="497"/>
      <c r="AY112" s="497"/>
      <c r="AZ112" s="497"/>
      <c r="BA112" s="497"/>
      <c r="BB112" s="497"/>
      <c r="BC112" s="497"/>
      <c r="BD112" s="497"/>
      <c r="BE112" s="497"/>
      <c r="BF112" s="497"/>
      <c r="BG112" s="497"/>
      <c r="BH112" s="497"/>
      <c r="BI112" s="497"/>
      <c r="BJ112" s="497"/>
      <c r="BK112" s="497"/>
      <c r="BL112" s="497"/>
      <c r="BM112" s="497"/>
      <c r="BN112" s="497"/>
      <c r="BO112" s="497"/>
      <c r="BP112" s="497"/>
      <c r="BQ112" s="497"/>
      <c r="BR112" s="497"/>
      <c r="BS112" s="497"/>
      <c r="BT112" s="497"/>
      <c r="BU112" s="497"/>
      <c r="BV112" s="497"/>
      <c r="BW112" s="497"/>
      <c r="BX112" s="497"/>
      <c r="BY112" s="497"/>
      <c r="BZ112" s="497"/>
      <c r="CA112" s="497"/>
      <c r="CB112" s="497"/>
      <c r="CC112" s="497"/>
      <c r="CD112" s="497"/>
      <c r="CE112" s="497"/>
      <c r="CF112" s="497"/>
      <c r="CG112" s="497"/>
      <c r="CH112" s="497"/>
      <c r="CI112" s="497"/>
      <c r="CJ112" s="497"/>
      <c r="CK112" s="497"/>
      <c r="CL112" s="497"/>
      <c r="CM112" s="497"/>
      <c r="CN112" s="497"/>
      <c r="CO112" s="497"/>
      <c r="CP112" s="497"/>
      <c r="CQ112" s="497"/>
      <c r="CR112" s="497"/>
      <c r="CS112" s="497"/>
      <c r="CT112" s="497"/>
      <c r="CU112" s="497"/>
      <c r="CV112" s="497"/>
      <c r="CW112" s="497"/>
      <c r="CX112" s="497"/>
      <c r="CY112" s="497"/>
      <c r="CZ112" s="497"/>
      <c r="DA112" s="497"/>
    </row>
    <row r="113" spans="1:105" ht="10.5" customHeight="1" x14ac:dyDescent="0.25"/>
    <row r="114" spans="1:105" s="118" customFormat="1" ht="14.25" x14ac:dyDescent="0.2">
      <c r="A114" s="494" t="s">
        <v>308</v>
      </c>
      <c r="B114" s="494"/>
      <c r="C114" s="494"/>
      <c r="D114" s="494"/>
      <c r="E114" s="494"/>
      <c r="F114" s="494"/>
      <c r="G114" s="494"/>
      <c r="H114" s="494"/>
      <c r="I114" s="494"/>
      <c r="J114" s="494"/>
      <c r="K114" s="494"/>
      <c r="L114" s="494"/>
      <c r="M114" s="494"/>
      <c r="N114" s="494"/>
      <c r="O114" s="494"/>
      <c r="P114" s="494"/>
      <c r="Q114" s="494"/>
      <c r="R114" s="494"/>
      <c r="S114" s="494"/>
      <c r="T114" s="494"/>
      <c r="U114" s="494"/>
      <c r="V114" s="494"/>
      <c r="W114" s="494"/>
      <c r="X114" s="494"/>
      <c r="Y114" s="494"/>
      <c r="Z114" s="494"/>
      <c r="AA114" s="494"/>
      <c r="AB114" s="494"/>
      <c r="AC114" s="494"/>
      <c r="AD114" s="494"/>
      <c r="AE114" s="494"/>
      <c r="AF114" s="494"/>
      <c r="AG114" s="494"/>
      <c r="AH114" s="494"/>
      <c r="AI114" s="494"/>
      <c r="AJ114" s="494"/>
      <c r="AK114" s="494"/>
      <c r="AL114" s="494"/>
      <c r="AM114" s="494"/>
      <c r="AN114" s="494"/>
      <c r="AO114" s="494"/>
      <c r="AP114" s="494"/>
      <c r="AQ114" s="494"/>
      <c r="AR114" s="494"/>
      <c r="AS114" s="494"/>
      <c r="AT114" s="494"/>
      <c r="AU114" s="494"/>
      <c r="AV114" s="494"/>
      <c r="AW114" s="494"/>
      <c r="AX114" s="494"/>
      <c r="AY114" s="494"/>
      <c r="AZ114" s="494"/>
      <c r="BA114" s="494"/>
      <c r="BB114" s="494"/>
      <c r="BC114" s="494"/>
      <c r="BD114" s="494"/>
      <c r="BE114" s="494"/>
      <c r="BF114" s="494"/>
      <c r="BG114" s="494"/>
      <c r="BH114" s="494"/>
      <c r="BI114" s="494"/>
      <c r="BJ114" s="494"/>
      <c r="BK114" s="494"/>
      <c r="BL114" s="494"/>
      <c r="BM114" s="494"/>
      <c r="BN114" s="494"/>
      <c r="BO114" s="494"/>
      <c r="BP114" s="494"/>
      <c r="BQ114" s="494"/>
      <c r="BR114" s="494"/>
      <c r="BS114" s="494"/>
      <c r="BT114" s="494"/>
      <c r="BU114" s="494"/>
      <c r="BV114" s="494"/>
      <c r="BW114" s="494"/>
      <c r="BX114" s="494"/>
      <c r="BY114" s="494"/>
      <c r="BZ114" s="494"/>
      <c r="CA114" s="494"/>
      <c r="CB114" s="494"/>
      <c r="CC114" s="494"/>
      <c r="CD114" s="494"/>
      <c r="CE114" s="494"/>
      <c r="CF114" s="494"/>
      <c r="CG114" s="494"/>
      <c r="CH114" s="494"/>
      <c r="CI114" s="494"/>
      <c r="CJ114" s="494"/>
      <c r="CK114" s="494"/>
      <c r="CL114" s="494"/>
      <c r="CM114" s="494"/>
      <c r="CN114" s="494"/>
      <c r="CO114" s="494"/>
      <c r="CP114" s="494"/>
      <c r="CQ114" s="494"/>
      <c r="CR114" s="494"/>
      <c r="CS114" s="494"/>
      <c r="CT114" s="494"/>
      <c r="CU114" s="494"/>
      <c r="CV114" s="494"/>
      <c r="CW114" s="494"/>
      <c r="CX114" s="494"/>
      <c r="CY114" s="494"/>
      <c r="CZ114" s="494"/>
      <c r="DA114" s="494"/>
    </row>
    <row r="115" spans="1:105" ht="10.5" customHeight="1" x14ac:dyDescent="0.25"/>
    <row r="116" spans="1:105" s="121" customFormat="1" ht="45" customHeight="1" x14ac:dyDescent="0.25">
      <c r="A116" s="512" t="s">
        <v>249</v>
      </c>
      <c r="B116" s="513"/>
      <c r="C116" s="513"/>
      <c r="D116" s="513"/>
      <c r="E116" s="513"/>
      <c r="F116" s="513"/>
      <c r="G116" s="514"/>
      <c r="H116" s="512" t="s">
        <v>301</v>
      </c>
      <c r="I116" s="513"/>
      <c r="J116" s="513"/>
      <c r="K116" s="513"/>
      <c r="L116" s="513"/>
      <c r="M116" s="513"/>
      <c r="N116" s="513"/>
      <c r="O116" s="513"/>
      <c r="P116" s="513"/>
      <c r="Q116" s="513"/>
      <c r="R116" s="513"/>
      <c r="S116" s="513"/>
      <c r="T116" s="513"/>
      <c r="U116" s="513"/>
      <c r="V116" s="513"/>
      <c r="W116" s="513"/>
      <c r="X116" s="513"/>
      <c r="Y116" s="513"/>
      <c r="Z116" s="513"/>
      <c r="AA116" s="513"/>
      <c r="AB116" s="513"/>
      <c r="AC116" s="513"/>
      <c r="AD116" s="513"/>
      <c r="AE116" s="513"/>
      <c r="AF116" s="513"/>
      <c r="AG116" s="513"/>
      <c r="AH116" s="513"/>
      <c r="AI116" s="513"/>
      <c r="AJ116" s="513"/>
      <c r="AK116" s="513"/>
      <c r="AL116" s="513"/>
      <c r="AM116" s="513"/>
      <c r="AN116" s="513"/>
      <c r="AO116" s="514"/>
      <c r="AP116" s="512" t="s">
        <v>309</v>
      </c>
      <c r="AQ116" s="513"/>
      <c r="AR116" s="513"/>
      <c r="AS116" s="513"/>
      <c r="AT116" s="513"/>
      <c r="AU116" s="513"/>
      <c r="AV116" s="513"/>
      <c r="AW116" s="513"/>
      <c r="AX116" s="513"/>
      <c r="AY116" s="513"/>
      <c r="AZ116" s="513"/>
      <c r="BA116" s="513"/>
      <c r="BB116" s="513"/>
      <c r="BC116" s="513"/>
      <c r="BD116" s="513"/>
      <c r="BE116" s="514"/>
      <c r="BF116" s="512" t="s">
        <v>310</v>
      </c>
      <c r="BG116" s="513"/>
      <c r="BH116" s="513"/>
      <c r="BI116" s="513"/>
      <c r="BJ116" s="513"/>
      <c r="BK116" s="513"/>
      <c r="BL116" s="513"/>
      <c r="BM116" s="513"/>
      <c r="BN116" s="513"/>
      <c r="BO116" s="513"/>
      <c r="BP116" s="513"/>
      <c r="BQ116" s="513"/>
      <c r="BR116" s="513"/>
      <c r="BS116" s="513"/>
      <c r="BT116" s="513"/>
      <c r="BU116" s="514"/>
      <c r="BV116" s="512" t="s">
        <v>311</v>
      </c>
      <c r="BW116" s="513"/>
      <c r="BX116" s="513"/>
      <c r="BY116" s="513"/>
      <c r="BZ116" s="513"/>
      <c r="CA116" s="513"/>
      <c r="CB116" s="513"/>
      <c r="CC116" s="513"/>
      <c r="CD116" s="513"/>
      <c r="CE116" s="513"/>
      <c r="CF116" s="513"/>
      <c r="CG116" s="513"/>
      <c r="CH116" s="513"/>
      <c r="CI116" s="513"/>
      <c r="CJ116" s="513"/>
      <c r="CK116" s="514"/>
      <c r="CL116" s="512" t="s">
        <v>265</v>
      </c>
      <c r="CM116" s="513"/>
      <c r="CN116" s="513"/>
      <c r="CO116" s="513"/>
      <c r="CP116" s="513"/>
      <c r="CQ116" s="513"/>
      <c r="CR116" s="513"/>
      <c r="CS116" s="513"/>
      <c r="CT116" s="513"/>
      <c r="CU116" s="513"/>
      <c r="CV116" s="513"/>
      <c r="CW116" s="513"/>
      <c r="CX116" s="513"/>
      <c r="CY116" s="513"/>
      <c r="CZ116" s="513"/>
      <c r="DA116" s="514"/>
    </row>
    <row r="117" spans="1:105" s="122" customFormat="1" ht="12.75" x14ac:dyDescent="0.25">
      <c r="A117" s="491">
        <v>1</v>
      </c>
      <c r="B117" s="491"/>
      <c r="C117" s="491"/>
      <c r="D117" s="491"/>
      <c r="E117" s="491"/>
      <c r="F117" s="491"/>
      <c r="G117" s="491"/>
      <c r="H117" s="491">
        <v>2</v>
      </c>
      <c r="I117" s="491"/>
      <c r="J117" s="491"/>
      <c r="K117" s="491"/>
      <c r="L117" s="491"/>
      <c r="M117" s="491"/>
      <c r="N117" s="491"/>
      <c r="O117" s="491"/>
      <c r="P117" s="491"/>
      <c r="Q117" s="491"/>
      <c r="R117" s="491"/>
      <c r="S117" s="491"/>
      <c r="T117" s="491"/>
      <c r="U117" s="491"/>
      <c r="V117" s="491"/>
      <c r="W117" s="491"/>
      <c r="X117" s="491"/>
      <c r="Y117" s="491"/>
      <c r="Z117" s="491"/>
      <c r="AA117" s="491"/>
      <c r="AB117" s="491"/>
      <c r="AC117" s="491"/>
      <c r="AD117" s="491"/>
      <c r="AE117" s="491"/>
      <c r="AF117" s="491"/>
      <c r="AG117" s="491"/>
      <c r="AH117" s="491"/>
      <c r="AI117" s="491"/>
      <c r="AJ117" s="491"/>
      <c r="AK117" s="491"/>
      <c r="AL117" s="491"/>
      <c r="AM117" s="491"/>
      <c r="AN117" s="491"/>
      <c r="AO117" s="491"/>
      <c r="AP117" s="491">
        <v>3</v>
      </c>
      <c r="AQ117" s="491"/>
      <c r="AR117" s="491"/>
      <c r="AS117" s="491"/>
      <c r="AT117" s="491"/>
      <c r="AU117" s="491"/>
      <c r="AV117" s="491"/>
      <c r="AW117" s="491"/>
      <c r="AX117" s="491"/>
      <c r="AY117" s="491"/>
      <c r="AZ117" s="491"/>
      <c r="BA117" s="491"/>
      <c r="BB117" s="491"/>
      <c r="BC117" s="491"/>
      <c r="BD117" s="491"/>
      <c r="BE117" s="491"/>
      <c r="BF117" s="491">
        <v>4</v>
      </c>
      <c r="BG117" s="491"/>
      <c r="BH117" s="491"/>
      <c r="BI117" s="491"/>
      <c r="BJ117" s="491"/>
      <c r="BK117" s="491"/>
      <c r="BL117" s="491"/>
      <c r="BM117" s="491"/>
      <c r="BN117" s="491"/>
      <c r="BO117" s="491"/>
      <c r="BP117" s="491"/>
      <c r="BQ117" s="491"/>
      <c r="BR117" s="491"/>
      <c r="BS117" s="491"/>
      <c r="BT117" s="491"/>
      <c r="BU117" s="491"/>
      <c r="BV117" s="491">
        <v>5</v>
      </c>
      <c r="BW117" s="491"/>
      <c r="BX117" s="491"/>
      <c r="BY117" s="491"/>
      <c r="BZ117" s="491"/>
      <c r="CA117" s="491"/>
      <c r="CB117" s="491"/>
      <c r="CC117" s="491"/>
      <c r="CD117" s="491"/>
      <c r="CE117" s="491"/>
      <c r="CF117" s="491"/>
      <c r="CG117" s="491"/>
      <c r="CH117" s="491"/>
      <c r="CI117" s="491"/>
      <c r="CJ117" s="491"/>
      <c r="CK117" s="491"/>
      <c r="CL117" s="491">
        <v>6</v>
      </c>
      <c r="CM117" s="491"/>
      <c r="CN117" s="491"/>
      <c r="CO117" s="491"/>
      <c r="CP117" s="491"/>
      <c r="CQ117" s="491"/>
      <c r="CR117" s="491"/>
      <c r="CS117" s="491"/>
      <c r="CT117" s="491"/>
      <c r="CU117" s="491"/>
      <c r="CV117" s="491"/>
      <c r="CW117" s="491"/>
      <c r="CX117" s="491"/>
      <c r="CY117" s="491"/>
      <c r="CZ117" s="491"/>
      <c r="DA117" s="491"/>
    </row>
    <row r="118" spans="1:105" s="122" customFormat="1" ht="12.75" x14ac:dyDescent="0.25">
      <c r="A118" s="528">
        <v>1</v>
      </c>
      <c r="B118" s="529"/>
      <c r="C118" s="529"/>
      <c r="D118" s="529"/>
      <c r="E118" s="529"/>
      <c r="F118" s="529"/>
      <c r="G118" s="530"/>
      <c r="H118" s="531" t="s">
        <v>546</v>
      </c>
      <c r="I118" s="532"/>
      <c r="J118" s="532"/>
      <c r="K118" s="532"/>
      <c r="L118" s="532"/>
      <c r="M118" s="532"/>
      <c r="N118" s="532"/>
      <c r="O118" s="532"/>
      <c r="P118" s="532"/>
      <c r="Q118" s="532"/>
      <c r="R118" s="532"/>
      <c r="S118" s="532"/>
      <c r="T118" s="532"/>
      <c r="U118" s="532"/>
      <c r="V118" s="532"/>
      <c r="W118" s="532"/>
      <c r="X118" s="532"/>
      <c r="Y118" s="532"/>
      <c r="Z118" s="532"/>
      <c r="AA118" s="532"/>
      <c r="AB118" s="532"/>
      <c r="AC118" s="532"/>
      <c r="AD118" s="532"/>
      <c r="AE118" s="532"/>
      <c r="AF118" s="532"/>
      <c r="AG118" s="532"/>
      <c r="AH118" s="532"/>
      <c r="AI118" s="532"/>
      <c r="AJ118" s="532"/>
      <c r="AK118" s="532"/>
      <c r="AL118" s="532"/>
      <c r="AM118" s="532"/>
      <c r="AN118" s="532"/>
      <c r="AO118" s="533"/>
      <c r="AP118" s="528">
        <v>12</v>
      </c>
      <c r="AQ118" s="529"/>
      <c r="AR118" s="529"/>
      <c r="AS118" s="529"/>
      <c r="AT118" s="529"/>
      <c r="AU118" s="529"/>
      <c r="AV118" s="529"/>
      <c r="AW118" s="529"/>
      <c r="AX118" s="529"/>
      <c r="AY118" s="529"/>
      <c r="AZ118" s="529"/>
      <c r="BA118" s="529"/>
      <c r="BB118" s="529"/>
      <c r="BC118" s="529"/>
      <c r="BD118" s="529"/>
      <c r="BE118" s="530"/>
      <c r="BF118" s="528">
        <v>12</v>
      </c>
      <c r="BG118" s="529"/>
      <c r="BH118" s="529"/>
      <c r="BI118" s="529"/>
      <c r="BJ118" s="529"/>
      <c r="BK118" s="529"/>
      <c r="BL118" s="529"/>
      <c r="BM118" s="529"/>
      <c r="BN118" s="529"/>
      <c r="BO118" s="529"/>
      <c r="BP118" s="529"/>
      <c r="BQ118" s="529"/>
      <c r="BR118" s="529"/>
      <c r="BS118" s="529"/>
      <c r="BT118" s="529"/>
      <c r="BU118" s="530"/>
      <c r="BV118" s="528">
        <v>21.66</v>
      </c>
      <c r="BW118" s="529"/>
      <c r="BX118" s="529"/>
      <c r="BY118" s="529"/>
      <c r="BZ118" s="529"/>
      <c r="CA118" s="529"/>
      <c r="CB118" s="529"/>
      <c r="CC118" s="529"/>
      <c r="CD118" s="529"/>
      <c r="CE118" s="529"/>
      <c r="CF118" s="529"/>
      <c r="CG118" s="529"/>
      <c r="CH118" s="529"/>
      <c r="CI118" s="529"/>
      <c r="CJ118" s="529"/>
      <c r="CK118" s="530"/>
      <c r="CL118" s="528">
        <v>3118</v>
      </c>
      <c r="CM118" s="529"/>
      <c r="CN118" s="529"/>
      <c r="CO118" s="529"/>
      <c r="CP118" s="529"/>
      <c r="CQ118" s="529"/>
      <c r="CR118" s="529"/>
      <c r="CS118" s="529"/>
      <c r="CT118" s="529"/>
      <c r="CU118" s="529"/>
      <c r="CV118" s="529"/>
      <c r="CW118" s="529"/>
      <c r="CX118" s="529"/>
      <c r="CY118" s="529"/>
      <c r="CZ118" s="529"/>
      <c r="DA118" s="530"/>
    </row>
    <row r="119" spans="1:105" s="122" customFormat="1" ht="26.25" customHeight="1" x14ac:dyDescent="0.25">
      <c r="A119" s="528">
        <v>2</v>
      </c>
      <c r="B119" s="529"/>
      <c r="C119" s="529"/>
      <c r="D119" s="529"/>
      <c r="E119" s="529"/>
      <c r="F119" s="529"/>
      <c r="G119" s="530"/>
      <c r="H119" s="531" t="s">
        <v>547</v>
      </c>
      <c r="I119" s="532"/>
      <c r="J119" s="532"/>
      <c r="K119" s="532"/>
      <c r="L119" s="532"/>
      <c r="M119" s="532"/>
      <c r="N119" s="532"/>
      <c r="O119" s="532"/>
      <c r="P119" s="532"/>
      <c r="Q119" s="532"/>
      <c r="R119" s="532"/>
      <c r="S119" s="532"/>
      <c r="T119" s="532"/>
      <c r="U119" s="532"/>
      <c r="V119" s="532"/>
      <c r="W119" s="532"/>
      <c r="X119" s="532"/>
      <c r="Y119" s="532"/>
      <c r="Z119" s="532"/>
      <c r="AA119" s="532"/>
      <c r="AB119" s="532"/>
      <c r="AC119" s="532"/>
      <c r="AD119" s="532"/>
      <c r="AE119" s="532"/>
      <c r="AF119" s="532"/>
      <c r="AG119" s="532"/>
      <c r="AH119" s="532"/>
      <c r="AI119" s="532"/>
      <c r="AJ119" s="532"/>
      <c r="AK119" s="532"/>
      <c r="AL119" s="532"/>
      <c r="AM119" s="532"/>
      <c r="AN119" s="532"/>
      <c r="AO119" s="533"/>
      <c r="AP119" s="528" t="s">
        <v>451</v>
      </c>
      <c r="AQ119" s="529"/>
      <c r="AR119" s="529"/>
      <c r="AS119" s="529"/>
      <c r="AT119" s="529"/>
      <c r="AU119" s="529"/>
      <c r="AV119" s="529"/>
      <c r="AW119" s="529"/>
      <c r="AX119" s="529"/>
      <c r="AY119" s="529"/>
      <c r="AZ119" s="529"/>
      <c r="BA119" s="529"/>
      <c r="BB119" s="529"/>
      <c r="BC119" s="529"/>
      <c r="BD119" s="529"/>
      <c r="BE119" s="530"/>
      <c r="BF119" s="528">
        <v>507</v>
      </c>
      <c r="BG119" s="529"/>
      <c r="BH119" s="529"/>
      <c r="BI119" s="529"/>
      <c r="BJ119" s="529"/>
      <c r="BK119" s="529"/>
      <c r="BL119" s="529"/>
      <c r="BM119" s="529"/>
      <c r="BN119" s="529"/>
      <c r="BO119" s="529"/>
      <c r="BP119" s="529"/>
      <c r="BQ119" s="529"/>
      <c r="BR119" s="529"/>
      <c r="BS119" s="529"/>
      <c r="BT119" s="529"/>
      <c r="BU119" s="530"/>
      <c r="BV119" s="528">
        <v>281.76</v>
      </c>
      <c r="BW119" s="529"/>
      <c r="BX119" s="529"/>
      <c r="BY119" s="529"/>
      <c r="BZ119" s="529"/>
      <c r="CA119" s="529"/>
      <c r="CB119" s="529"/>
      <c r="CC119" s="529"/>
      <c r="CD119" s="529"/>
      <c r="CE119" s="529"/>
      <c r="CF119" s="529"/>
      <c r="CG119" s="529"/>
      <c r="CH119" s="529"/>
      <c r="CI119" s="529"/>
      <c r="CJ119" s="529"/>
      <c r="CK119" s="530"/>
      <c r="CL119" s="528">
        <v>142962</v>
      </c>
      <c r="CM119" s="529"/>
      <c r="CN119" s="529"/>
      <c r="CO119" s="529"/>
      <c r="CP119" s="529"/>
      <c r="CQ119" s="529"/>
      <c r="CR119" s="529"/>
      <c r="CS119" s="529"/>
      <c r="CT119" s="529"/>
      <c r="CU119" s="529"/>
      <c r="CV119" s="529"/>
      <c r="CW119" s="529"/>
      <c r="CX119" s="529"/>
      <c r="CY119" s="529"/>
      <c r="CZ119" s="529"/>
      <c r="DA119" s="530"/>
    </row>
    <row r="120" spans="1:105" s="122" customFormat="1" ht="12.75" x14ac:dyDescent="0.25">
      <c r="A120" s="528">
        <v>3</v>
      </c>
      <c r="B120" s="529"/>
      <c r="C120" s="529"/>
      <c r="D120" s="529"/>
      <c r="E120" s="529"/>
      <c r="F120" s="529"/>
      <c r="G120" s="530"/>
      <c r="H120" s="534" t="s">
        <v>548</v>
      </c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/>
      <c r="AA120" s="535"/>
      <c r="AB120" s="535"/>
      <c r="AC120" s="535"/>
      <c r="AD120" s="535"/>
      <c r="AE120" s="535"/>
      <c r="AF120" s="535"/>
      <c r="AG120" s="535"/>
      <c r="AH120" s="535"/>
      <c r="AI120" s="535"/>
      <c r="AJ120" s="535"/>
      <c r="AK120" s="535"/>
      <c r="AL120" s="535"/>
      <c r="AM120" s="535"/>
      <c r="AN120" s="535"/>
      <c r="AO120" s="536"/>
      <c r="AP120" s="528" t="s">
        <v>451</v>
      </c>
      <c r="AQ120" s="529"/>
      <c r="AR120" s="529"/>
      <c r="AS120" s="529"/>
      <c r="AT120" s="529"/>
      <c r="AU120" s="529"/>
      <c r="AV120" s="529"/>
      <c r="AW120" s="529"/>
      <c r="AX120" s="529"/>
      <c r="AY120" s="529"/>
      <c r="AZ120" s="529"/>
      <c r="BA120" s="529"/>
      <c r="BB120" s="529"/>
      <c r="BC120" s="529"/>
      <c r="BD120" s="529"/>
      <c r="BE120" s="530"/>
      <c r="BF120" s="528">
        <v>400</v>
      </c>
      <c r="BG120" s="529"/>
      <c r="BH120" s="529"/>
      <c r="BI120" s="529"/>
      <c r="BJ120" s="529"/>
      <c r="BK120" s="529"/>
      <c r="BL120" s="529"/>
      <c r="BM120" s="529"/>
      <c r="BN120" s="529"/>
      <c r="BO120" s="529"/>
      <c r="BP120" s="529"/>
      <c r="BQ120" s="529"/>
      <c r="BR120" s="529"/>
      <c r="BS120" s="529"/>
      <c r="BT120" s="529"/>
      <c r="BU120" s="530"/>
      <c r="BV120" s="528">
        <v>25</v>
      </c>
      <c r="BW120" s="529"/>
      <c r="BX120" s="529"/>
      <c r="BY120" s="529"/>
      <c r="BZ120" s="529"/>
      <c r="CA120" s="529"/>
      <c r="CB120" s="529"/>
      <c r="CC120" s="529"/>
      <c r="CD120" s="529"/>
      <c r="CE120" s="529"/>
      <c r="CF120" s="529"/>
      <c r="CG120" s="529"/>
      <c r="CH120" s="529"/>
      <c r="CI120" s="529"/>
      <c r="CJ120" s="529"/>
      <c r="CK120" s="530"/>
      <c r="CL120" s="528">
        <v>10000</v>
      </c>
      <c r="CM120" s="529"/>
      <c r="CN120" s="529"/>
      <c r="CO120" s="529"/>
      <c r="CP120" s="529"/>
      <c r="CQ120" s="529"/>
      <c r="CR120" s="529"/>
      <c r="CS120" s="529"/>
      <c r="CT120" s="529"/>
      <c r="CU120" s="529"/>
      <c r="CV120" s="529"/>
      <c r="CW120" s="529"/>
      <c r="CX120" s="529"/>
      <c r="CY120" s="529"/>
      <c r="CZ120" s="529"/>
      <c r="DA120" s="530"/>
    </row>
    <row r="121" spans="1:105" s="123" customFormat="1" ht="30" customHeight="1" x14ac:dyDescent="0.25">
      <c r="A121" s="484" t="s">
        <v>407</v>
      </c>
      <c r="B121" s="484"/>
      <c r="C121" s="484"/>
      <c r="D121" s="484"/>
      <c r="E121" s="484"/>
      <c r="F121" s="484"/>
      <c r="G121" s="484"/>
      <c r="H121" s="522" t="s">
        <v>549</v>
      </c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  <c r="AA121" s="523"/>
      <c r="AB121" s="523"/>
      <c r="AC121" s="523"/>
      <c r="AD121" s="523"/>
      <c r="AE121" s="523"/>
      <c r="AF121" s="523"/>
      <c r="AG121" s="523"/>
      <c r="AH121" s="523"/>
      <c r="AI121" s="523"/>
      <c r="AJ121" s="523"/>
      <c r="AK121" s="523"/>
      <c r="AL121" s="523"/>
      <c r="AM121" s="523"/>
      <c r="AN121" s="523"/>
      <c r="AO121" s="524"/>
      <c r="AP121" s="480">
        <v>2</v>
      </c>
      <c r="AQ121" s="480"/>
      <c r="AR121" s="480"/>
      <c r="AS121" s="480"/>
      <c r="AT121" s="480"/>
      <c r="AU121" s="480"/>
      <c r="AV121" s="480"/>
      <c r="AW121" s="480"/>
      <c r="AX121" s="480"/>
      <c r="AY121" s="480"/>
      <c r="AZ121" s="480"/>
      <c r="BA121" s="480"/>
      <c r="BB121" s="480"/>
      <c r="BC121" s="480"/>
      <c r="BD121" s="480"/>
      <c r="BE121" s="480"/>
      <c r="BF121" s="480">
        <v>12</v>
      </c>
      <c r="BG121" s="480"/>
      <c r="BH121" s="480"/>
      <c r="BI121" s="480"/>
      <c r="BJ121" s="480"/>
      <c r="BK121" s="480"/>
      <c r="BL121" s="480"/>
      <c r="BM121" s="480"/>
      <c r="BN121" s="480"/>
      <c r="BO121" s="480"/>
      <c r="BP121" s="480"/>
      <c r="BQ121" s="480"/>
      <c r="BR121" s="480"/>
      <c r="BS121" s="480"/>
      <c r="BT121" s="480"/>
      <c r="BU121" s="480"/>
      <c r="BV121" s="480">
        <v>10124</v>
      </c>
      <c r="BW121" s="480"/>
      <c r="BX121" s="480"/>
      <c r="BY121" s="480"/>
      <c r="BZ121" s="480"/>
      <c r="CA121" s="480"/>
      <c r="CB121" s="480"/>
      <c r="CC121" s="480"/>
      <c r="CD121" s="480"/>
      <c r="CE121" s="480"/>
      <c r="CF121" s="480"/>
      <c r="CG121" s="480"/>
      <c r="CH121" s="480"/>
      <c r="CI121" s="480"/>
      <c r="CJ121" s="480"/>
      <c r="CK121" s="480"/>
      <c r="CL121" s="480">
        <v>242976</v>
      </c>
      <c r="CM121" s="480"/>
      <c r="CN121" s="480"/>
      <c r="CO121" s="480"/>
      <c r="CP121" s="480"/>
      <c r="CQ121" s="480"/>
      <c r="CR121" s="480"/>
      <c r="CS121" s="480"/>
      <c r="CT121" s="480"/>
      <c r="CU121" s="480"/>
      <c r="CV121" s="480"/>
      <c r="CW121" s="480"/>
      <c r="CX121" s="480"/>
      <c r="CY121" s="480"/>
      <c r="CZ121" s="480"/>
      <c r="DA121" s="480"/>
    </row>
    <row r="122" spans="1:105" s="123" customFormat="1" ht="27" customHeight="1" x14ac:dyDescent="0.25">
      <c r="A122" s="484" t="s">
        <v>537</v>
      </c>
      <c r="B122" s="484"/>
      <c r="C122" s="484"/>
      <c r="D122" s="484"/>
      <c r="E122" s="484"/>
      <c r="F122" s="484"/>
      <c r="G122" s="484"/>
      <c r="H122" s="522" t="s">
        <v>550</v>
      </c>
      <c r="I122" s="523"/>
      <c r="J122" s="523"/>
      <c r="K122" s="523"/>
      <c r="L122" s="523"/>
      <c r="M122" s="523"/>
      <c r="N122" s="523"/>
      <c r="O122" s="523"/>
      <c r="P122" s="523"/>
      <c r="Q122" s="523"/>
      <c r="R122" s="523"/>
      <c r="S122" s="523"/>
      <c r="T122" s="523"/>
      <c r="U122" s="523"/>
      <c r="V122" s="523"/>
      <c r="W122" s="523"/>
      <c r="X122" s="523"/>
      <c r="Y122" s="523"/>
      <c r="Z122" s="523"/>
      <c r="AA122" s="523"/>
      <c r="AB122" s="523"/>
      <c r="AC122" s="523"/>
      <c r="AD122" s="523"/>
      <c r="AE122" s="523"/>
      <c r="AF122" s="523"/>
      <c r="AG122" s="523"/>
      <c r="AH122" s="523"/>
      <c r="AI122" s="523"/>
      <c r="AJ122" s="523"/>
      <c r="AK122" s="523"/>
      <c r="AL122" s="523"/>
      <c r="AM122" s="523"/>
      <c r="AN122" s="523"/>
      <c r="AO122" s="524"/>
      <c r="AP122" s="480">
        <v>1</v>
      </c>
      <c r="AQ122" s="480"/>
      <c r="AR122" s="480"/>
      <c r="AS122" s="480"/>
      <c r="AT122" s="480"/>
      <c r="AU122" s="480"/>
      <c r="AV122" s="480"/>
      <c r="AW122" s="480"/>
      <c r="AX122" s="480"/>
      <c r="AY122" s="480"/>
      <c r="AZ122" s="480"/>
      <c r="BA122" s="480"/>
      <c r="BB122" s="480"/>
      <c r="BC122" s="480"/>
      <c r="BD122" s="480"/>
      <c r="BE122" s="480"/>
      <c r="BF122" s="480">
        <v>11</v>
      </c>
      <c r="BG122" s="480"/>
      <c r="BH122" s="480"/>
      <c r="BI122" s="480"/>
      <c r="BJ122" s="480"/>
      <c r="BK122" s="480"/>
      <c r="BL122" s="480"/>
      <c r="BM122" s="480"/>
      <c r="BN122" s="480"/>
      <c r="BO122" s="480"/>
      <c r="BP122" s="480"/>
      <c r="BQ122" s="480"/>
      <c r="BR122" s="480"/>
      <c r="BS122" s="480"/>
      <c r="BT122" s="480"/>
      <c r="BU122" s="480"/>
      <c r="BV122" s="480">
        <v>4720</v>
      </c>
      <c r="BW122" s="480"/>
      <c r="BX122" s="480"/>
      <c r="BY122" s="480"/>
      <c r="BZ122" s="480"/>
      <c r="CA122" s="480"/>
      <c r="CB122" s="480"/>
      <c r="CC122" s="480"/>
      <c r="CD122" s="480"/>
      <c r="CE122" s="480"/>
      <c r="CF122" s="480"/>
      <c r="CG122" s="480"/>
      <c r="CH122" s="480"/>
      <c r="CI122" s="480"/>
      <c r="CJ122" s="480"/>
      <c r="CK122" s="480"/>
      <c r="CL122" s="480">
        <v>51920</v>
      </c>
      <c r="CM122" s="480"/>
      <c r="CN122" s="480"/>
      <c r="CO122" s="480"/>
      <c r="CP122" s="480"/>
      <c r="CQ122" s="480"/>
      <c r="CR122" s="480"/>
      <c r="CS122" s="480"/>
      <c r="CT122" s="480"/>
      <c r="CU122" s="480"/>
      <c r="CV122" s="480"/>
      <c r="CW122" s="480"/>
      <c r="CX122" s="480"/>
      <c r="CY122" s="480"/>
      <c r="CZ122" s="480"/>
      <c r="DA122" s="480"/>
    </row>
    <row r="123" spans="1:105" s="123" customFormat="1" ht="15" customHeight="1" x14ac:dyDescent="0.25">
      <c r="A123" s="484"/>
      <c r="B123" s="484"/>
      <c r="C123" s="484"/>
      <c r="D123" s="484"/>
      <c r="E123" s="484"/>
      <c r="F123" s="484"/>
      <c r="G123" s="484"/>
      <c r="H123" s="566" t="s">
        <v>312</v>
      </c>
      <c r="I123" s="567"/>
      <c r="J123" s="567"/>
      <c r="K123" s="567"/>
      <c r="L123" s="567"/>
      <c r="M123" s="567"/>
      <c r="N123" s="567"/>
      <c r="O123" s="567"/>
      <c r="P123" s="567"/>
      <c r="Q123" s="567"/>
      <c r="R123" s="567"/>
      <c r="S123" s="567"/>
      <c r="T123" s="567"/>
      <c r="U123" s="567"/>
      <c r="V123" s="567"/>
      <c r="W123" s="567"/>
      <c r="X123" s="567"/>
      <c r="Y123" s="567"/>
      <c r="Z123" s="567"/>
      <c r="AA123" s="567"/>
      <c r="AB123" s="567"/>
      <c r="AC123" s="567"/>
      <c r="AD123" s="567"/>
      <c r="AE123" s="567"/>
      <c r="AF123" s="567"/>
      <c r="AG123" s="567"/>
      <c r="AH123" s="567"/>
      <c r="AI123" s="567"/>
      <c r="AJ123" s="567"/>
      <c r="AK123" s="567"/>
      <c r="AL123" s="567"/>
      <c r="AM123" s="567"/>
      <c r="AN123" s="567"/>
      <c r="AO123" s="568"/>
      <c r="AP123" s="480" t="s">
        <v>7</v>
      </c>
      <c r="AQ123" s="480"/>
      <c r="AR123" s="480"/>
      <c r="AS123" s="480"/>
      <c r="AT123" s="480"/>
      <c r="AU123" s="480"/>
      <c r="AV123" s="480"/>
      <c r="AW123" s="480"/>
      <c r="AX123" s="480"/>
      <c r="AY123" s="480"/>
      <c r="AZ123" s="480"/>
      <c r="BA123" s="480"/>
      <c r="BB123" s="480"/>
      <c r="BC123" s="480"/>
      <c r="BD123" s="480"/>
      <c r="BE123" s="480"/>
      <c r="BF123" s="480" t="s">
        <v>7</v>
      </c>
      <c r="BG123" s="480"/>
      <c r="BH123" s="480"/>
      <c r="BI123" s="480"/>
      <c r="BJ123" s="480"/>
      <c r="BK123" s="480"/>
      <c r="BL123" s="480"/>
      <c r="BM123" s="480"/>
      <c r="BN123" s="480"/>
      <c r="BO123" s="480"/>
      <c r="BP123" s="480"/>
      <c r="BQ123" s="480"/>
      <c r="BR123" s="480"/>
      <c r="BS123" s="480"/>
      <c r="BT123" s="480"/>
      <c r="BU123" s="480"/>
      <c r="BV123" s="480" t="s">
        <v>7</v>
      </c>
      <c r="BW123" s="480"/>
      <c r="BX123" s="480"/>
      <c r="BY123" s="480"/>
      <c r="BZ123" s="480"/>
      <c r="CA123" s="480"/>
      <c r="CB123" s="480"/>
      <c r="CC123" s="480"/>
      <c r="CD123" s="480"/>
      <c r="CE123" s="480"/>
      <c r="CF123" s="480"/>
      <c r="CG123" s="480"/>
      <c r="CH123" s="480"/>
      <c r="CI123" s="480"/>
      <c r="CJ123" s="480"/>
      <c r="CK123" s="480"/>
      <c r="CL123" s="454">
        <f>SUM(CL118:DA122)</f>
        <v>450976</v>
      </c>
      <c r="CM123" s="454"/>
      <c r="CN123" s="454"/>
      <c r="CO123" s="454"/>
      <c r="CP123" s="454"/>
      <c r="CQ123" s="454"/>
      <c r="CR123" s="454"/>
      <c r="CS123" s="454"/>
      <c r="CT123" s="454"/>
      <c r="CU123" s="454"/>
      <c r="CV123" s="454"/>
      <c r="CW123" s="454"/>
      <c r="CX123" s="454"/>
      <c r="CY123" s="454"/>
      <c r="CZ123" s="454"/>
      <c r="DA123" s="454"/>
    </row>
    <row r="124" spans="1:105" ht="10.5" customHeight="1" x14ac:dyDescent="0.25"/>
    <row r="125" spans="1:105" s="118" customFormat="1" ht="14.25" x14ac:dyDescent="0.2">
      <c r="A125" s="494" t="s">
        <v>313</v>
      </c>
      <c r="B125" s="494"/>
      <c r="C125" s="494"/>
      <c r="D125" s="494"/>
      <c r="E125" s="494"/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4"/>
      <c r="S125" s="494"/>
      <c r="T125" s="494"/>
      <c r="U125" s="494"/>
      <c r="V125" s="494"/>
      <c r="W125" s="494"/>
      <c r="X125" s="494"/>
      <c r="Y125" s="494"/>
      <c r="Z125" s="494"/>
      <c r="AA125" s="494"/>
      <c r="AB125" s="494"/>
      <c r="AC125" s="494"/>
      <c r="AD125" s="494"/>
      <c r="AE125" s="494"/>
      <c r="AF125" s="494"/>
      <c r="AG125" s="494"/>
      <c r="AH125" s="494"/>
      <c r="AI125" s="494"/>
      <c r="AJ125" s="494"/>
      <c r="AK125" s="494"/>
      <c r="AL125" s="494"/>
      <c r="AM125" s="494"/>
      <c r="AN125" s="494"/>
      <c r="AO125" s="494"/>
      <c r="AP125" s="494"/>
      <c r="AQ125" s="494"/>
      <c r="AR125" s="494"/>
      <c r="AS125" s="494"/>
      <c r="AT125" s="494"/>
      <c r="AU125" s="494"/>
      <c r="AV125" s="494"/>
      <c r="AW125" s="494"/>
      <c r="AX125" s="494"/>
      <c r="AY125" s="494"/>
      <c r="AZ125" s="494"/>
      <c r="BA125" s="494"/>
      <c r="BB125" s="494"/>
      <c r="BC125" s="494"/>
      <c r="BD125" s="494"/>
      <c r="BE125" s="494"/>
      <c r="BF125" s="494"/>
      <c r="BG125" s="494"/>
      <c r="BH125" s="494"/>
      <c r="BI125" s="494"/>
      <c r="BJ125" s="494"/>
      <c r="BK125" s="494"/>
      <c r="BL125" s="494"/>
      <c r="BM125" s="494"/>
      <c r="BN125" s="494"/>
      <c r="BO125" s="494"/>
      <c r="BP125" s="494"/>
      <c r="BQ125" s="494"/>
      <c r="BR125" s="494"/>
      <c r="BS125" s="494"/>
      <c r="BT125" s="494"/>
      <c r="BU125" s="494"/>
      <c r="BV125" s="494"/>
      <c r="BW125" s="494"/>
      <c r="BX125" s="494"/>
      <c r="BY125" s="494"/>
      <c r="BZ125" s="494"/>
      <c r="CA125" s="494"/>
      <c r="CB125" s="494"/>
      <c r="CC125" s="494"/>
      <c r="CD125" s="494"/>
      <c r="CE125" s="494"/>
      <c r="CF125" s="494"/>
      <c r="CG125" s="494"/>
      <c r="CH125" s="494"/>
      <c r="CI125" s="494"/>
      <c r="CJ125" s="494"/>
      <c r="CK125" s="494"/>
      <c r="CL125" s="494"/>
      <c r="CM125" s="494"/>
      <c r="CN125" s="494"/>
      <c r="CO125" s="494"/>
      <c r="CP125" s="494"/>
      <c r="CQ125" s="494"/>
      <c r="CR125" s="494"/>
      <c r="CS125" s="494"/>
      <c r="CT125" s="494"/>
      <c r="CU125" s="494"/>
      <c r="CV125" s="494"/>
      <c r="CW125" s="494"/>
      <c r="CX125" s="494"/>
      <c r="CY125" s="494"/>
      <c r="CZ125" s="494"/>
      <c r="DA125" s="494"/>
    </row>
    <row r="126" spans="1:105" ht="10.5" customHeight="1" x14ac:dyDescent="0.25"/>
    <row r="127" spans="1:105" s="121" customFormat="1" ht="45" customHeight="1" x14ac:dyDescent="0.25">
      <c r="A127" s="503" t="s">
        <v>249</v>
      </c>
      <c r="B127" s="504"/>
      <c r="C127" s="504"/>
      <c r="D127" s="504"/>
      <c r="E127" s="504"/>
      <c r="F127" s="504"/>
      <c r="G127" s="505"/>
      <c r="H127" s="503" t="s">
        <v>301</v>
      </c>
      <c r="I127" s="504"/>
      <c r="J127" s="504"/>
      <c r="K127" s="504"/>
      <c r="L127" s="504"/>
      <c r="M127" s="504"/>
      <c r="N127" s="504"/>
      <c r="O127" s="504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04"/>
      <c r="AA127" s="504"/>
      <c r="AB127" s="504"/>
      <c r="AC127" s="504"/>
      <c r="AD127" s="504"/>
      <c r="AE127" s="504"/>
      <c r="AF127" s="504"/>
      <c r="AG127" s="504"/>
      <c r="AH127" s="504"/>
      <c r="AI127" s="504"/>
      <c r="AJ127" s="504"/>
      <c r="AK127" s="504"/>
      <c r="AL127" s="504"/>
      <c r="AM127" s="504"/>
      <c r="AN127" s="504"/>
      <c r="AO127" s="504"/>
      <c r="AP127" s="504"/>
      <c r="AQ127" s="504"/>
      <c r="AR127" s="504"/>
      <c r="AS127" s="504"/>
      <c r="AT127" s="504"/>
      <c r="AU127" s="504"/>
      <c r="AV127" s="504"/>
      <c r="AW127" s="504"/>
      <c r="AX127" s="504"/>
      <c r="AY127" s="504"/>
      <c r="AZ127" s="504"/>
      <c r="BA127" s="504"/>
      <c r="BB127" s="504"/>
      <c r="BC127" s="505"/>
      <c r="BD127" s="503" t="s">
        <v>314</v>
      </c>
      <c r="BE127" s="504"/>
      <c r="BF127" s="504"/>
      <c r="BG127" s="504"/>
      <c r="BH127" s="504"/>
      <c r="BI127" s="504"/>
      <c r="BJ127" s="504"/>
      <c r="BK127" s="504"/>
      <c r="BL127" s="504"/>
      <c r="BM127" s="504"/>
      <c r="BN127" s="504"/>
      <c r="BO127" s="504"/>
      <c r="BP127" s="504"/>
      <c r="BQ127" s="504"/>
      <c r="BR127" s="504"/>
      <c r="BS127" s="505"/>
      <c r="BT127" s="503" t="s">
        <v>315</v>
      </c>
      <c r="BU127" s="504"/>
      <c r="BV127" s="504"/>
      <c r="BW127" s="504"/>
      <c r="BX127" s="504"/>
      <c r="BY127" s="504"/>
      <c r="BZ127" s="504"/>
      <c r="CA127" s="504"/>
      <c r="CB127" s="504"/>
      <c r="CC127" s="504"/>
      <c r="CD127" s="504"/>
      <c r="CE127" s="504"/>
      <c r="CF127" s="504"/>
      <c r="CG127" s="504"/>
      <c r="CH127" s="504"/>
      <c r="CI127" s="505"/>
      <c r="CJ127" s="503" t="s">
        <v>316</v>
      </c>
      <c r="CK127" s="504"/>
      <c r="CL127" s="504"/>
      <c r="CM127" s="504"/>
      <c r="CN127" s="504"/>
      <c r="CO127" s="504"/>
      <c r="CP127" s="504"/>
      <c r="CQ127" s="504"/>
      <c r="CR127" s="504"/>
      <c r="CS127" s="504"/>
      <c r="CT127" s="504"/>
      <c r="CU127" s="504"/>
      <c r="CV127" s="504"/>
      <c r="CW127" s="504"/>
      <c r="CX127" s="504"/>
      <c r="CY127" s="504"/>
      <c r="CZ127" s="504"/>
      <c r="DA127" s="505"/>
    </row>
    <row r="128" spans="1:105" s="122" customFormat="1" ht="12.75" x14ac:dyDescent="0.25">
      <c r="A128" s="491">
        <v>1</v>
      </c>
      <c r="B128" s="491"/>
      <c r="C128" s="491"/>
      <c r="D128" s="491"/>
      <c r="E128" s="491"/>
      <c r="F128" s="491"/>
      <c r="G128" s="491"/>
      <c r="H128" s="491">
        <v>2</v>
      </c>
      <c r="I128" s="491"/>
      <c r="J128" s="491"/>
      <c r="K128" s="491"/>
      <c r="L128" s="491"/>
      <c r="M128" s="491"/>
      <c r="N128" s="491"/>
      <c r="O128" s="491"/>
      <c r="P128" s="491"/>
      <c r="Q128" s="491"/>
      <c r="R128" s="491"/>
      <c r="S128" s="491"/>
      <c r="T128" s="491"/>
      <c r="U128" s="491"/>
      <c r="V128" s="491"/>
      <c r="W128" s="491"/>
      <c r="X128" s="491"/>
      <c r="Y128" s="491"/>
      <c r="Z128" s="491"/>
      <c r="AA128" s="491"/>
      <c r="AB128" s="491"/>
      <c r="AC128" s="491"/>
      <c r="AD128" s="491"/>
      <c r="AE128" s="491"/>
      <c r="AF128" s="491"/>
      <c r="AG128" s="491"/>
      <c r="AH128" s="491"/>
      <c r="AI128" s="491"/>
      <c r="AJ128" s="491"/>
      <c r="AK128" s="491"/>
      <c r="AL128" s="491"/>
      <c r="AM128" s="491"/>
      <c r="AN128" s="491"/>
      <c r="AO128" s="491"/>
      <c r="AP128" s="491"/>
      <c r="AQ128" s="491"/>
      <c r="AR128" s="491"/>
      <c r="AS128" s="491"/>
      <c r="AT128" s="491"/>
      <c r="AU128" s="491"/>
      <c r="AV128" s="491"/>
      <c r="AW128" s="491"/>
      <c r="AX128" s="491"/>
      <c r="AY128" s="491"/>
      <c r="AZ128" s="491"/>
      <c r="BA128" s="491"/>
      <c r="BB128" s="491"/>
      <c r="BC128" s="491"/>
      <c r="BD128" s="491">
        <v>3</v>
      </c>
      <c r="BE128" s="491"/>
      <c r="BF128" s="491"/>
      <c r="BG128" s="491"/>
      <c r="BH128" s="491"/>
      <c r="BI128" s="491"/>
      <c r="BJ128" s="491"/>
      <c r="BK128" s="491"/>
      <c r="BL128" s="491"/>
      <c r="BM128" s="491"/>
      <c r="BN128" s="491"/>
      <c r="BO128" s="491"/>
      <c r="BP128" s="491"/>
      <c r="BQ128" s="491"/>
      <c r="BR128" s="491"/>
      <c r="BS128" s="491"/>
      <c r="BT128" s="491">
        <v>4</v>
      </c>
      <c r="BU128" s="491"/>
      <c r="BV128" s="491"/>
      <c r="BW128" s="491"/>
      <c r="BX128" s="491"/>
      <c r="BY128" s="491"/>
      <c r="BZ128" s="491"/>
      <c r="CA128" s="491"/>
      <c r="CB128" s="491"/>
      <c r="CC128" s="491"/>
      <c r="CD128" s="491"/>
      <c r="CE128" s="491"/>
      <c r="CF128" s="491"/>
      <c r="CG128" s="491"/>
      <c r="CH128" s="491"/>
      <c r="CI128" s="491"/>
      <c r="CJ128" s="491">
        <v>5</v>
      </c>
      <c r="CK128" s="491"/>
      <c r="CL128" s="491"/>
      <c r="CM128" s="491"/>
      <c r="CN128" s="491"/>
      <c r="CO128" s="491"/>
      <c r="CP128" s="491"/>
      <c r="CQ128" s="491"/>
      <c r="CR128" s="491"/>
      <c r="CS128" s="491"/>
      <c r="CT128" s="491"/>
      <c r="CU128" s="491"/>
      <c r="CV128" s="491"/>
      <c r="CW128" s="491"/>
      <c r="CX128" s="491"/>
      <c r="CY128" s="491"/>
      <c r="CZ128" s="491"/>
      <c r="DA128" s="491"/>
    </row>
    <row r="129" spans="1:105" s="123" customFormat="1" ht="15" customHeight="1" x14ac:dyDescent="0.25">
      <c r="A129" s="484" t="s">
        <v>274</v>
      </c>
      <c r="B129" s="484"/>
      <c r="C129" s="484"/>
      <c r="D129" s="484"/>
      <c r="E129" s="484"/>
      <c r="F129" s="484"/>
      <c r="G129" s="484"/>
      <c r="H129" s="549" t="s">
        <v>526</v>
      </c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49"/>
      <c r="AD129" s="549"/>
      <c r="AE129" s="549"/>
      <c r="AF129" s="549"/>
      <c r="AG129" s="549"/>
      <c r="AH129" s="549"/>
      <c r="AI129" s="549"/>
      <c r="AJ129" s="549"/>
      <c r="AK129" s="549"/>
      <c r="AL129" s="549"/>
      <c r="AM129" s="549"/>
      <c r="AN129" s="549"/>
      <c r="AO129" s="549"/>
      <c r="AP129" s="549"/>
      <c r="AQ129" s="549"/>
      <c r="AR129" s="549"/>
      <c r="AS129" s="549"/>
      <c r="AT129" s="549"/>
      <c r="AU129" s="549"/>
      <c r="AV129" s="549"/>
      <c r="AW129" s="549"/>
      <c r="AX129" s="549"/>
      <c r="AY129" s="549"/>
      <c r="AZ129" s="549"/>
      <c r="BA129" s="549"/>
      <c r="BB129" s="549"/>
      <c r="BC129" s="549"/>
      <c r="BD129" s="480"/>
      <c r="BE129" s="480"/>
      <c r="BF129" s="480"/>
      <c r="BG129" s="480"/>
      <c r="BH129" s="480"/>
      <c r="BI129" s="480"/>
      <c r="BJ129" s="480"/>
      <c r="BK129" s="480"/>
      <c r="BL129" s="480"/>
      <c r="BM129" s="480"/>
      <c r="BN129" s="480"/>
      <c r="BO129" s="480"/>
      <c r="BP129" s="480"/>
      <c r="BQ129" s="480"/>
      <c r="BR129" s="480"/>
      <c r="BS129" s="480"/>
      <c r="BT129" s="480"/>
      <c r="BU129" s="480"/>
      <c r="BV129" s="480"/>
      <c r="BW129" s="480"/>
      <c r="BX129" s="480"/>
      <c r="BY129" s="480"/>
      <c r="BZ129" s="480"/>
      <c r="CA129" s="480"/>
      <c r="CB129" s="480"/>
      <c r="CC129" s="480"/>
      <c r="CD129" s="480"/>
      <c r="CE129" s="480"/>
      <c r="CF129" s="480"/>
      <c r="CG129" s="480"/>
      <c r="CH129" s="480"/>
      <c r="CI129" s="480"/>
      <c r="CJ129" s="558"/>
      <c r="CK129" s="558"/>
      <c r="CL129" s="558"/>
      <c r="CM129" s="558"/>
      <c r="CN129" s="558"/>
      <c r="CO129" s="558"/>
      <c r="CP129" s="558"/>
      <c r="CQ129" s="558"/>
      <c r="CR129" s="558"/>
      <c r="CS129" s="558"/>
      <c r="CT129" s="558"/>
      <c r="CU129" s="558"/>
      <c r="CV129" s="558"/>
      <c r="CW129" s="558"/>
      <c r="CX129" s="558"/>
      <c r="CY129" s="558"/>
      <c r="CZ129" s="558"/>
      <c r="DA129" s="558"/>
    </row>
    <row r="130" spans="1:105" ht="10.5" customHeight="1" x14ac:dyDescent="0.25"/>
    <row r="131" spans="1:105" s="118" customFormat="1" ht="14.25" x14ac:dyDescent="0.2">
      <c r="A131" s="494" t="s">
        <v>317</v>
      </c>
      <c r="B131" s="494"/>
      <c r="C131" s="494"/>
      <c r="D131" s="494"/>
      <c r="E131" s="494"/>
      <c r="F131" s="494"/>
      <c r="G131" s="494"/>
      <c r="H131" s="494"/>
      <c r="I131" s="494"/>
      <c r="J131" s="494"/>
      <c r="K131" s="494"/>
      <c r="L131" s="494"/>
      <c r="M131" s="494"/>
      <c r="N131" s="494"/>
      <c r="O131" s="494"/>
      <c r="P131" s="494"/>
      <c r="Q131" s="494"/>
      <c r="R131" s="494"/>
      <c r="S131" s="494"/>
      <c r="T131" s="494"/>
      <c r="U131" s="494"/>
      <c r="V131" s="494"/>
      <c r="W131" s="494"/>
      <c r="X131" s="494"/>
      <c r="Y131" s="494"/>
      <c r="Z131" s="494"/>
      <c r="AA131" s="494"/>
      <c r="AB131" s="494"/>
      <c r="AC131" s="494"/>
      <c r="AD131" s="494"/>
      <c r="AE131" s="494"/>
      <c r="AF131" s="494"/>
      <c r="AG131" s="494"/>
      <c r="AH131" s="494"/>
      <c r="AI131" s="494"/>
      <c r="AJ131" s="494"/>
      <c r="AK131" s="494"/>
      <c r="AL131" s="494"/>
      <c r="AM131" s="494"/>
      <c r="AN131" s="494"/>
      <c r="AO131" s="494"/>
      <c r="AP131" s="494"/>
      <c r="AQ131" s="494"/>
      <c r="AR131" s="494"/>
      <c r="AS131" s="494"/>
      <c r="AT131" s="494"/>
      <c r="AU131" s="494"/>
      <c r="AV131" s="494"/>
      <c r="AW131" s="494"/>
      <c r="AX131" s="494"/>
      <c r="AY131" s="494"/>
      <c r="AZ131" s="494"/>
      <c r="BA131" s="494"/>
      <c r="BB131" s="494"/>
      <c r="BC131" s="494"/>
      <c r="BD131" s="494"/>
      <c r="BE131" s="494"/>
      <c r="BF131" s="494"/>
      <c r="BG131" s="494"/>
      <c r="BH131" s="494"/>
      <c r="BI131" s="494"/>
      <c r="BJ131" s="494"/>
      <c r="BK131" s="494"/>
      <c r="BL131" s="494"/>
      <c r="BM131" s="494"/>
      <c r="BN131" s="494"/>
      <c r="BO131" s="494"/>
      <c r="BP131" s="494"/>
      <c r="BQ131" s="494"/>
      <c r="BR131" s="494"/>
      <c r="BS131" s="494"/>
      <c r="BT131" s="494"/>
      <c r="BU131" s="494"/>
      <c r="BV131" s="494"/>
      <c r="BW131" s="494"/>
      <c r="BX131" s="494"/>
      <c r="BY131" s="494"/>
      <c r="BZ131" s="494"/>
      <c r="CA131" s="494"/>
      <c r="CB131" s="494"/>
      <c r="CC131" s="494"/>
      <c r="CD131" s="494"/>
      <c r="CE131" s="494"/>
      <c r="CF131" s="494"/>
      <c r="CG131" s="494"/>
      <c r="CH131" s="494"/>
      <c r="CI131" s="494"/>
      <c r="CJ131" s="494"/>
      <c r="CK131" s="494"/>
      <c r="CL131" s="494"/>
      <c r="CM131" s="494"/>
      <c r="CN131" s="494"/>
      <c r="CO131" s="494"/>
      <c r="CP131" s="494"/>
      <c r="CQ131" s="494"/>
      <c r="CR131" s="494"/>
      <c r="CS131" s="494"/>
      <c r="CT131" s="494"/>
      <c r="CU131" s="494"/>
      <c r="CV131" s="494"/>
      <c r="CW131" s="494"/>
      <c r="CX131" s="494"/>
      <c r="CY131" s="494"/>
      <c r="CZ131" s="494"/>
      <c r="DA131" s="494"/>
    </row>
    <row r="132" spans="1:105" ht="10.5" customHeight="1" x14ac:dyDescent="0.25"/>
    <row r="133" spans="1:105" s="121" customFormat="1" ht="45" customHeight="1" x14ac:dyDescent="0.25">
      <c r="A133" s="512" t="s">
        <v>249</v>
      </c>
      <c r="B133" s="513"/>
      <c r="C133" s="513"/>
      <c r="D133" s="513"/>
      <c r="E133" s="513"/>
      <c r="F133" s="513"/>
      <c r="G133" s="514"/>
      <c r="H133" s="512" t="s">
        <v>0</v>
      </c>
      <c r="I133" s="513"/>
      <c r="J133" s="513"/>
      <c r="K133" s="513"/>
      <c r="L133" s="513"/>
      <c r="M133" s="513"/>
      <c r="N133" s="513"/>
      <c r="O133" s="513"/>
      <c r="P133" s="513"/>
      <c r="Q133" s="513"/>
      <c r="R133" s="513"/>
      <c r="S133" s="513"/>
      <c r="T133" s="513"/>
      <c r="U133" s="513"/>
      <c r="V133" s="513"/>
      <c r="W133" s="513"/>
      <c r="X133" s="513"/>
      <c r="Y133" s="513"/>
      <c r="Z133" s="513"/>
      <c r="AA133" s="513"/>
      <c r="AB133" s="513"/>
      <c r="AC133" s="513"/>
      <c r="AD133" s="513"/>
      <c r="AE133" s="513"/>
      <c r="AF133" s="513"/>
      <c r="AG133" s="513"/>
      <c r="AH133" s="513"/>
      <c r="AI133" s="513"/>
      <c r="AJ133" s="513"/>
      <c r="AK133" s="513"/>
      <c r="AL133" s="513"/>
      <c r="AM133" s="513"/>
      <c r="AN133" s="513"/>
      <c r="AO133" s="514"/>
      <c r="AP133" s="512" t="s">
        <v>318</v>
      </c>
      <c r="AQ133" s="513"/>
      <c r="AR133" s="513"/>
      <c r="AS133" s="513"/>
      <c r="AT133" s="513"/>
      <c r="AU133" s="513"/>
      <c r="AV133" s="513"/>
      <c r="AW133" s="513"/>
      <c r="AX133" s="513"/>
      <c r="AY133" s="513"/>
      <c r="AZ133" s="513"/>
      <c r="BA133" s="513"/>
      <c r="BB133" s="513"/>
      <c r="BC133" s="513"/>
      <c r="BD133" s="513"/>
      <c r="BE133" s="514"/>
      <c r="BF133" s="512" t="s">
        <v>319</v>
      </c>
      <c r="BG133" s="513"/>
      <c r="BH133" s="513"/>
      <c r="BI133" s="513"/>
      <c r="BJ133" s="513"/>
      <c r="BK133" s="513"/>
      <c r="BL133" s="513"/>
      <c r="BM133" s="513"/>
      <c r="BN133" s="513"/>
      <c r="BO133" s="513"/>
      <c r="BP133" s="513"/>
      <c r="BQ133" s="513"/>
      <c r="BR133" s="513"/>
      <c r="BS133" s="513"/>
      <c r="BT133" s="513"/>
      <c r="BU133" s="514"/>
      <c r="BV133" s="512" t="s">
        <v>320</v>
      </c>
      <c r="BW133" s="513"/>
      <c r="BX133" s="513"/>
      <c r="BY133" s="513"/>
      <c r="BZ133" s="513"/>
      <c r="CA133" s="513"/>
      <c r="CB133" s="513"/>
      <c r="CC133" s="513"/>
      <c r="CD133" s="513"/>
      <c r="CE133" s="513"/>
      <c r="CF133" s="513"/>
      <c r="CG133" s="513"/>
      <c r="CH133" s="513"/>
      <c r="CI133" s="513"/>
      <c r="CJ133" s="513"/>
      <c r="CK133" s="514"/>
      <c r="CL133" s="512" t="s">
        <v>321</v>
      </c>
      <c r="CM133" s="513"/>
      <c r="CN133" s="513"/>
      <c r="CO133" s="513"/>
      <c r="CP133" s="513"/>
      <c r="CQ133" s="513"/>
      <c r="CR133" s="513"/>
      <c r="CS133" s="513"/>
      <c r="CT133" s="513"/>
      <c r="CU133" s="513"/>
      <c r="CV133" s="513"/>
      <c r="CW133" s="513"/>
      <c r="CX133" s="513"/>
      <c r="CY133" s="513"/>
      <c r="CZ133" s="513"/>
      <c r="DA133" s="514"/>
    </row>
    <row r="134" spans="1:105" s="122" customFormat="1" ht="12.75" x14ac:dyDescent="0.25">
      <c r="A134" s="491">
        <v>1</v>
      </c>
      <c r="B134" s="491"/>
      <c r="C134" s="491"/>
      <c r="D134" s="491"/>
      <c r="E134" s="491"/>
      <c r="F134" s="491"/>
      <c r="G134" s="491"/>
      <c r="H134" s="491">
        <v>2</v>
      </c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  <c r="T134" s="491"/>
      <c r="U134" s="491"/>
      <c r="V134" s="491"/>
      <c r="W134" s="491"/>
      <c r="X134" s="491"/>
      <c r="Y134" s="491"/>
      <c r="Z134" s="491"/>
      <c r="AA134" s="491"/>
      <c r="AB134" s="491"/>
      <c r="AC134" s="491"/>
      <c r="AD134" s="491"/>
      <c r="AE134" s="491"/>
      <c r="AF134" s="491"/>
      <c r="AG134" s="491"/>
      <c r="AH134" s="491"/>
      <c r="AI134" s="491"/>
      <c r="AJ134" s="491"/>
      <c r="AK134" s="491"/>
      <c r="AL134" s="491"/>
      <c r="AM134" s="491"/>
      <c r="AN134" s="491"/>
      <c r="AO134" s="491"/>
      <c r="AP134" s="491">
        <v>4</v>
      </c>
      <c r="AQ134" s="491"/>
      <c r="AR134" s="491"/>
      <c r="AS134" s="491"/>
      <c r="AT134" s="491"/>
      <c r="AU134" s="491"/>
      <c r="AV134" s="491"/>
      <c r="AW134" s="491"/>
      <c r="AX134" s="491"/>
      <c r="AY134" s="491"/>
      <c r="AZ134" s="491"/>
      <c r="BA134" s="491"/>
      <c r="BB134" s="491"/>
      <c r="BC134" s="491"/>
      <c r="BD134" s="491"/>
      <c r="BE134" s="491"/>
      <c r="BF134" s="491">
        <v>5</v>
      </c>
      <c r="BG134" s="491"/>
      <c r="BH134" s="491"/>
      <c r="BI134" s="491"/>
      <c r="BJ134" s="491"/>
      <c r="BK134" s="491"/>
      <c r="BL134" s="491"/>
      <c r="BM134" s="491"/>
      <c r="BN134" s="491"/>
      <c r="BO134" s="491"/>
      <c r="BP134" s="491"/>
      <c r="BQ134" s="491"/>
      <c r="BR134" s="491"/>
      <c r="BS134" s="491"/>
      <c r="BT134" s="491"/>
      <c r="BU134" s="491"/>
      <c r="BV134" s="491">
        <v>6</v>
      </c>
      <c r="BW134" s="491"/>
      <c r="BX134" s="491"/>
      <c r="BY134" s="491"/>
      <c r="BZ134" s="491"/>
      <c r="CA134" s="491"/>
      <c r="CB134" s="491"/>
      <c r="CC134" s="491"/>
      <c r="CD134" s="491"/>
      <c r="CE134" s="491"/>
      <c r="CF134" s="491"/>
      <c r="CG134" s="491"/>
      <c r="CH134" s="491"/>
      <c r="CI134" s="491"/>
      <c r="CJ134" s="491"/>
      <c r="CK134" s="491"/>
      <c r="CL134" s="491">
        <v>6</v>
      </c>
      <c r="CM134" s="491"/>
      <c r="CN134" s="491"/>
      <c r="CO134" s="491"/>
      <c r="CP134" s="491"/>
      <c r="CQ134" s="491"/>
      <c r="CR134" s="491"/>
      <c r="CS134" s="491"/>
      <c r="CT134" s="491"/>
      <c r="CU134" s="491"/>
      <c r="CV134" s="491"/>
      <c r="CW134" s="491"/>
      <c r="CX134" s="491"/>
      <c r="CY134" s="491"/>
      <c r="CZ134" s="491"/>
      <c r="DA134" s="491"/>
    </row>
    <row r="135" spans="1:105" s="123" customFormat="1" ht="15" customHeight="1" x14ac:dyDescent="0.25">
      <c r="A135" s="484" t="s">
        <v>274</v>
      </c>
      <c r="B135" s="484"/>
      <c r="C135" s="484"/>
      <c r="D135" s="484"/>
      <c r="E135" s="484"/>
      <c r="F135" s="484"/>
      <c r="G135" s="484"/>
      <c r="H135" s="549" t="s">
        <v>551</v>
      </c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549"/>
      <c r="AI135" s="549"/>
      <c r="AJ135" s="549"/>
      <c r="AK135" s="549"/>
      <c r="AL135" s="549"/>
      <c r="AM135" s="549"/>
      <c r="AN135" s="549"/>
      <c r="AO135" s="549"/>
      <c r="AP135" s="480">
        <v>1967.2</v>
      </c>
      <c r="AQ135" s="480"/>
      <c r="AR135" s="480"/>
      <c r="AS135" s="480"/>
      <c r="AT135" s="480"/>
      <c r="AU135" s="480"/>
      <c r="AV135" s="480"/>
      <c r="AW135" s="480"/>
      <c r="AX135" s="480"/>
      <c r="AY135" s="480"/>
      <c r="AZ135" s="480"/>
      <c r="BA135" s="480"/>
      <c r="BB135" s="480"/>
      <c r="BC135" s="480"/>
      <c r="BD135" s="480"/>
      <c r="BE135" s="480"/>
      <c r="BF135" s="480">
        <v>4897.71</v>
      </c>
      <c r="BG135" s="480"/>
      <c r="BH135" s="480"/>
      <c r="BI135" s="480"/>
      <c r="BJ135" s="480"/>
      <c r="BK135" s="480"/>
      <c r="BL135" s="480"/>
      <c r="BM135" s="480"/>
      <c r="BN135" s="480"/>
      <c r="BO135" s="480"/>
      <c r="BP135" s="480"/>
      <c r="BQ135" s="480"/>
      <c r="BR135" s="480"/>
      <c r="BS135" s="480"/>
      <c r="BT135" s="480"/>
      <c r="BU135" s="480"/>
      <c r="BV135" s="480"/>
      <c r="BW135" s="480"/>
      <c r="BX135" s="480"/>
      <c r="BY135" s="480"/>
      <c r="BZ135" s="480"/>
      <c r="CA135" s="480"/>
      <c r="CB135" s="480"/>
      <c r="CC135" s="480"/>
      <c r="CD135" s="480"/>
      <c r="CE135" s="480"/>
      <c r="CF135" s="480"/>
      <c r="CG135" s="480"/>
      <c r="CH135" s="480"/>
      <c r="CI135" s="480"/>
      <c r="CJ135" s="480"/>
      <c r="CK135" s="480"/>
      <c r="CL135" s="518">
        <v>9635002.9000000004</v>
      </c>
      <c r="CM135" s="518"/>
      <c r="CN135" s="518"/>
      <c r="CO135" s="518"/>
      <c r="CP135" s="518"/>
      <c r="CQ135" s="518"/>
      <c r="CR135" s="518"/>
      <c r="CS135" s="518"/>
      <c r="CT135" s="518"/>
      <c r="CU135" s="518"/>
      <c r="CV135" s="518"/>
      <c r="CW135" s="518"/>
      <c r="CX135" s="518"/>
      <c r="CY135" s="518"/>
      <c r="CZ135" s="518"/>
      <c r="DA135" s="518"/>
    </row>
    <row r="136" spans="1:105" s="123" customFormat="1" ht="15" customHeight="1" x14ac:dyDescent="0.25">
      <c r="A136" s="484" t="s">
        <v>282</v>
      </c>
      <c r="B136" s="484"/>
      <c r="C136" s="484"/>
      <c r="D136" s="484"/>
      <c r="E136" s="484"/>
      <c r="F136" s="484"/>
      <c r="G136" s="484"/>
      <c r="H136" s="549" t="s">
        <v>552</v>
      </c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49"/>
      <c r="AG136" s="549"/>
      <c r="AH136" s="549"/>
      <c r="AI136" s="549"/>
      <c r="AJ136" s="549"/>
      <c r="AK136" s="549"/>
      <c r="AL136" s="549"/>
      <c r="AM136" s="549"/>
      <c r="AN136" s="549"/>
      <c r="AO136" s="549"/>
      <c r="AP136" s="480">
        <v>279.3</v>
      </c>
      <c r="AQ136" s="480"/>
      <c r="AR136" s="480"/>
      <c r="AS136" s="480"/>
      <c r="AT136" s="480"/>
      <c r="AU136" s="480"/>
      <c r="AV136" s="480"/>
      <c r="AW136" s="480"/>
      <c r="AX136" s="480"/>
      <c r="AY136" s="480"/>
      <c r="AZ136" s="480"/>
      <c r="BA136" s="480"/>
      <c r="BB136" s="480"/>
      <c r="BC136" s="480"/>
      <c r="BD136" s="480"/>
      <c r="BE136" s="480"/>
      <c r="BF136" s="480">
        <v>4.1399999999999997</v>
      </c>
      <c r="BG136" s="480"/>
      <c r="BH136" s="480"/>
      <c r="BI136" s="480"/>
      <c r="BJ136" s="480"/>
      <c r="BK136" s="480"/>
      <c r="BL136" s="480"/>
      <c r="BM136" s="480"/>
      <c r="BN136" s="480"/>
      <c r="BO136" s="480"/>
      <c r="BP136" s="480"/>
      <c r="BQ136" s="480"/>
      <c r="BR136" s="480"/>
      <c r="BS136" s="480"/>
      <c r="BT136" s="480"/>
      <c r="BU136" s="480"/>
      <c r="BV136" s="480"/>
      <c r="BW136" s="480"/>
      <c r="BX136" s="480"/>
      <c r="BY136" s="480"/>
      <c r="BZ136" s="480"/>
      <c r="CA136" s="480"/>
      <c r="CB136" s="480"/>
      <c r="CC136" s="480"/>
      <c r="CD136" s="480"/>
      <c r="CE136" s="480"/>
      <c r="CF136" s="480"/>
      <c r="CG136" s="480"/>
      <c r="CH136" s="480"/>
      <c r="CI136" s="480"/>
      <c r="CJ136" s="480"/>
      <c r="CK136" s="480"/>
      <c r="CL136" s="518">
        <v>1155440</v>
      </c>
      <c r="CM136" s="518"/>
      <c r="CN136" s="518"/>
      <c r="CO136" s="518"/>
      <c r="CP136" s="518"/>
      <c r="CQ136" s="518"/>
      <c r="CR136" s="518"/>
      <c r="CS136" s="518"/>
      <c r="CT136" s="518"/>
      <c r="CU136" s="518"/>
      <c r="CV136" s="518"/>
      <c r="CW136" s="518"/>
      <c r="CX136" s="518"/>
      <c r="CY136" s="518"/>
      <c r="CZ136" s="518"/>
      <c r="DA136" s="518"/>
    </row>
    <row r="137" spans="1:105" s="123" customFormat="1" ht="15" customHeight="1" x14ac:dyDescent="0.25">
      <c r="A137" s="519" t="s">
        <v>293</v>
      </c>
      <c r="B137" s="520"/>
      <c r="C137" s="520"/>
      <c r="D137" s="520"/>
      <c r="E137" s="520"/>
      <c r="F137" s="520"/>
      <c r="G137" s="521"/>
      <c r="H137" s="522" t="s">
        <v>553</v>
      </c>
      <c r="I137" s="523"/>
      <c r="J137" s="523"/>
      <c r="K137" s="523"/>
      <c r="L137" s="523"/>
      <c r="M137" s="523"/>
      <c r="N137" s="523"/>
      <c r="O137" s="523"/>
      <c r="P137" s="523"/>
      <c r="Q137" s="523"/>
      <c r="R137" s="523"/>
      <c r="S137" s="523"/>
      <c r="T137" s="523"/>
      <c r="U137" s="523"/>
      <c r="V137" s="523"/>
      <c r="W137" s="523"/>
      <c r="X137" s="523"/>
      <c r="Y137" s="523"/>
      <c r="Z137" s="523"/>
      <c r="AA137" s="523"/>
      <c r="AB137" s="523"/>
      <c r="AC137" s="523"/>
      <c r="AD137" s="523"/>
      <c r="AE137" s="523"/>
      <c r="AF137" s="523"/>
      <c r="AG137" s="523"/>
      <c r="AH137" s="523"/>
      <c r="AI137" s="523"/>
      <c r="AJ137" s="523"/>
      <c r="AK137" s="523"/>
      <c r="AL137" s="523"/>
      <c r="AM137" s="523"/>
      <c r="AN137" s="523"/>
      <c r="AO137" s="524"/>
      <c r="AP137" s="592">
        <v>4303.8999999999996</v>
      </c>
      <c r="AQ137" s="593"/>
      <c r="AR137" s="593"/>
      <c r="AS137" s="593"/>
      <c r="AT137" s="593"/>
      <c r="AU137" s="593"/>
      <c r="AV137" s="593"/>
      <c r="AW137" s="593"/>
      <c r="AX137" s="593"/>
      <c r="AY137" s="593"/>
      <c r="AZ137" s="593"/>
      <c r="BA137" s="593"/>
      <c r="BB137" s="593"/>
      <c r="BC137" s="593"/>
      <c r="BD137" s="593"/>
      <c r="BE137" s="594"/>
      <c r="BF137" s="515">
        <v>32.840000000000003</v>
      </c>
      <c r="BG137" s="516"/>
      <c r="BH137" s="516"/>
      <c r="BI137" s="516"/>
      <c r="BJ137" s="516"/>
      <c r="BK137" s="516"/>
      <c r="BL137" s="516"/>
      <c r="BM137" s="516"/>
      <c r="BN137" s="516"/>
      <c r="BO137" s="516"/>
      <c r="BP137" s="516"/>
      <c r="BQ137" s="516"/>
      <c r="BR137" s="516"/>
      <c r="BS137" s="516"/>
      <c r="BT137" s="516"/>
      <c r="BU137" s="517"/>
      <c r="BV137" s="515"/>
      <c r="BW137" s="516"/>
      <c r="BX137" s="516"/>
      <c r="BY137" s="516"/>
      <c r="BZ137" s="516"/>
      <c r="CA137" s="516"/>
      <c r="CB137" s="516"/>
      <c r="CC137" s="516"/>
      <c r="CD137" s="516"/>
      <c r="CE137" s="516"/>
      <c r="CF137" s="516"/>
      <c r="CG137" s="516"/>
      <c r="CH137" s="516"/>
      <c r="CI137" s="516"/>
      <c r="CJ137" s="516"/>
      <c r="CK137" s="517"/>
      <c r="CL137" s="525">
        <v>141340.24</v>
      </c>
      <c r="CM137" s="526"/>
      <c r="CN137" s="526"/>
      <c r="CO137" s="526"/>
      <c r="CP137" s="526"/>
      <c r="CQ137" s="526"/>
      <c r="CR137" s="526"/>
      <c r="CS137" s="526"/>
      <c r="CT137" s="526"/>
      <c r="CU137" s="526"/>
      <c r="CV137" s="526"/>
      <c r="CW137" s="526"/>
      <c r="CX137" s="526"/>
      <c r="CY137" s="526"/>
      <c r="CZ137" s="526"/>
      <c r="DA137" s="527"/>
    </row>
    <row r="138" spans="1:105" s="123" customFormat="1" ht="15" customHeight="1" x14ac:dyDescent="0.25">
      <c r="A138" s="519" t="s">
        <v>407</v>
      </c>
      <c r="B138" s="520"/>
      <c r="C138" s="520"/>
      <c r="D138" s="520"/>
      <c r="E138" s="520"/>
      <c r="F138" s="520"/>
      <c r="G138" s="521"/>
      <c r="H138" s="522" t="s">
        <v>554</v>
      </c>
      <c r="I138" s="523"/>
      <c r="J138" s="523"/>
      <c r="K138" s="523"/>
      <c r="L138" s="523"/>
      <c r="M138" s="523"/>
      <c r="N138" s="523"/>
      <c r="O138" s="523"/>
      <c r="P138" s="523"/>
      <c r="Q138" s="523"/>
      <c r="R138" s="523"/>
      <c r="S138" s="523"/>
      <c r="T138" s="523"/>
      <c r="U138" s="523"/>
      <c r="V138" s="523"/>
      <c r="W138" s="523"/>
      <c r="X138" s="523"/>
      <c r="Y138" s="523"/>
      <c r="Z138" s="523"/>
      <c r="AA138" s="523"/>
      <c r="AB138" s="523"/>
      <c r="AC138" s="523"/>
      <c r="AD138" s="523"/>
      <c r="AE138" s="523"/>
      <c r="AF138" s="523"/>
      <c r="AG138" s="523"/>
      <c r="AH138" s="523"/>
      <c r="AI138" s="523"/>
      <c r="AJ138" s="523"/>
      <c r="AK138" s="523"/>
      <c r="AL138" s="523"/>
      <c r="AM138" s="523"/>
      <c r="AN138" s="523"/>
      <c r="AO138" s="524"/>
      <c r="AP138" s="515">
        <v>5635.7</v>
      </c>
      <c r="AQ138" s="516"/>
      <c r="AR138" s="516"/>
      <c r="AS138" s="516"/>
      <c r="AT138" s="516"/>
      <c r="AU138" s="516"/>
      <c r="AV138" s="516"/>
      <c r="AW138" s="516"/>
      <c r="AX138" s="516"/>
      <c r="AY138" s="516"/>
      <c r="AZ138" s="516"/>
      <c r="BA138" s="516"/>
      <c r="BB138" s="516"/>
      <c r="BC138" s="516"/>
      <c r="BD138" s="516"/>
      <c r="BE138" s="517"/>
      <c r="BF138" s="515">
        <v>40.97</v>
      </c>
      <c r="BG138" s="516"/>
      <c r="BH138" s="516"/>
      <c r="BI138" s="516"/>
      <c r="BJ138" s="516"/>
      <c r="BK138" s="516"/>
      <c r="BL138" s="516"/>
      <c r="BM138" s="516"/>
      <c r="BN138" s="516"/>
      <c r="BO138" s="516"/>
      <c r="BP138" s="516"/>
      <c r="BQ138" s="516"/>
      <c r="BR138" s="516"/>
      <c r="BS138" s="516"/>
      <c r="BT138" s="516"/>
      <c r="BU138" s="517"/>
      <c r="BV138" s="515"/>
      <c r="BW138" s="516"/>
      <c r="BX138" s="516"/>
      <c r="BY138" s="516"/>
      <c r="BZ138" s="516"/>
      <c r="CA138" s="516"/>
      <c r="CB138" s="516"/>
      <c r="CC138" s="516"/>
      <c r="CD138" s="516"/>
      <c r="CE138" s="516"/>
      <c r="CF138" s="516"/>
      <c r="CG138" s="516"/>
      <c r="CH138" s="516"/>
      <c r="CI138" s="516"/>
      <c r="CJ138" s="516"/>
      <c r="CK138" s="517"/>
      <c r="CL138" s="525">
        <v>230895.64</v>
      </c>
      <c r="CM138" s="526"/>
      <c r="CN138" s="526"/>
      <c r="CO138" s="526"/>
      <c r="CP138" s="526"/>
      <c r="CQ138" s="526"/>
      <c r="CR138" s="526"/>
      <c r="CS138" s="526"/>
      <c r="CT138" s="526"/>
      <c r="CU138" s="526"/>
      <c r="CV138" s="526"/>
      <c r="CW138" s="526"/>
      <c r="CX138" s="526"/>
      <c r="CY138" s="526"/>
      <c r="CZ138" s="526"/>
      <c r="DA138" s="527"/>
    </row>
    <row r="139" spans="1:105" s="123" customFormat="1" ht="15" customHeight="1" x14ac:dyDescent="0.25">
      <c r="A139" s="484"/>
      <c r="B139" s="484"/>
      <c r="C139" s="484"/>
      <c r="D139" s="484"/>
      <c r="E139" s="484"/>
      <c r="F139" s="484"/>
      <c r="G139" s="484"/>
      <c r="H139" s="487" t="s">
        <v>259</v>
      </c>
      <c r="I139" s="488"/>
      <c r="J139" s="488"/>
      <c r="K139" s="488"/>
      <c r="L139" s="488"/>
      <c r="M139" s="488"/>
      <c r="N139" s="488"/>
      <c r="O139" s="488"/>
      <c r="P139" s="488"/>
      <c r="Q139" s="488"/>
      <c r="R139" s="488"/>
      <c r="S139" s="488"/>
      <c r="T139" s="488"/>
      <c r="U139" s="488"/>
      <c r="V139" s="488"/>
      <c r="W139" s="488"/>
      <c r="X139" s="488"/>
      <c r="Y139" s="488"/>
      <c r="Z139" s="488"/>
      <c r="AA139" s="488"/>
      <c r="AB139" s="488"/>
      <c r="AC139" s="488"/>
      <c r="AD139" s="488"/>
      <c r="AE139" s="488"/>
      <c r="AF139" s="488"/>
      <c r="AG139" s="488"/>
      <c r="AH139" s="488"/>
      <c r="AI139" s="488"/>
      <c r="AJ139" s="488"/>
      <c r="AK139" s="488"/>
      <c r="AL139" s="488"/>
      <c r="AM139" s="488"/>
      <c r="AN139" s="488"/>
      <c r="AO139" s="489"/>
      <c r="AP139" s="480" t="s">
        <v>7</v>
      </c>
      <c r="AQ139" s="480"/>
      <c r="AR139" s="480"/>
      <c r="AS139" s="480"/>
      <c r="AT139" s="480"/>
      <c r="AU139" s="480"/>
      <c r="AV139" s="480"/>
      <c r="AW139" s="480"/>
      <c r="AX139" s="480"/>
      <c r="AY139" s="480"/>
      <c r="AZ139" s="480"/>
      <c r="BA139" s="480"/>
      <c r="BB139" s="480"/>
      <c r="BC139" s="480"/>
      <c r="BD139" s="480"/>
      <c r="BE139" s="480"/>
      <c r="BF139" s="480" t="s">
        <v>7</v>
      </c>
      <c r="BG139" s="480"/>
      <c r="BH139" s="480"/>
      <c r="BI139" s="480"/>
      <c r="BJ139" s="480"/>
      <c r="BK139" s="480"/>
      <c r="BL139" s="480"/>
      <c r="BM139" s="480"/>
      <c r="BN139" s="480"/>
      <c r="BO139" s="480"/>
      <c r="BP139" s="480"/>
      <c r="BQ139" s="480"/>
      <c r="BR139" s="480"/>
      <c r="BS139" s="480"/>
      <c r="BT139" s="480"/>
      <c r="BU139" s="480"/>
      <c r="BV139" s="480" t="s">
        <v>7</v>
      </c>
      <c r="BW139" s="480"/>
      <c r="BX139" s="480"/>
      <c r="BY139" s="480"/>
      <c r="BZ139" s="480"/>
      <c r="CA139" s="480"/>
      <c r="CB139" s="480"/>
      <c r="CC139" s="480"/>
      <c r="CD139" s="480"/>
      <c r="CE139" s="480"/>
      <c r="CF139" s="480"/>
      <c r="CG139" s="480"/>
      <c r="CH139" s="480"/>
      <c r="CI139" s="480"/>
      <c r="CJ139" s="480"/>
      <c r="CK139" s="480"/>
      <c r="CL139" s="558">
        <f>SUM(CL135:DA138)</f>
        <v>11162678.780000001</v>
      </c>
      <c r="CM139" s="558"/>
      <c r="CN139" s="558"/>
      <c r="CO139" s="558"/>
      <c r="CP139" s="558"/>
      <c r="CQ139" s="558"/>
      <c r="CR139" s="558"/>
      <c r="CS139" s="558"/>
      <c r="CT139" s="558"/>
      <c r="CU139" s="558"/>
      <c r="CV139" s="558"/>
      <c r="CW139" s="558"/>
      <c r="CX139" s="558"/>
      <c r="CY139" s="558"/>
      <c r="CZ139" s="558"/>
      <c r="DA139" s="558"/>
    </row>
    <row r="141" spans="1:105" s="118" customFormat="1" ht="14.25" x14ac:dyDescent="0.2">
      <c r="A141" s="494" t="s">
        <v>322</v>
      </c>
      <c r="B141" s="494"/>
      <c r="C141" s="494"/>
      <c r="D141" s="494"/>
      <c r="E141" s="494"/>
      <c r="F141" s="494"/>
      <c r="G141" s="494"/>
      <c r="H141" s="494"/>
      <c r="I141" s="494"/>
      <c r="J141" s="494"/>
      <c r="K141" s="494"/>
      <c r="L141" s="494"/>
      <c r="M141" s="494"/>
      <c r="N141" s="494"/>
      <c r="O141" s="494"/>
      <c r="P141" s="494"/>
      <c r="Q141" s="494"/>
      <c r="R141" s="494"/>
      <c r="S141" s="494"/>
      <c r="T141" s="494"/>
      <c r="U141" s="494"/>
      <c r="V141" s="494"/>
      <c r="W141" s="494"/>
      <c r="X141" s="494"/>
      <c r="Y141" s="494"/>
      <c r="Z141" s="494"/>
      <c r="AA141" s="494"/>
      <c r="AB141" s="494"/>
      <c r="AC141" s="494"/>
      <c r="AD141" s="494"/>
      <c r="AE141" s="494"/>
      <c r="AF141" s="494"/>
      <c r="AG141" s="494"/>
      <c r="AH141" s="494"/>
      <c r="AI141" s="494"/>
      <c r="AJ141" s="494"/>
      <c r="AK141" s="494"/>
      <c r="AL141" s="494"/>
      <c r="AM141" s="494"/>
      <c r="AN141" s="494"/>
      <c r="AO141" s="494"/>
      <c r="AP141" s="494"/>
      <c r="AQ141" s="494"/>
      <c r="AR141" s="494"/>
      <c r="AS141" s="494"/>
      <c r="AT141" s="494"/>
      <c r="AU141" s="494"/>
      <c r="AV141" s="494"/>
      <c r="AW141" s="494"/>
      <c r="AX141" s="494"/>
      <c r="AY141" s="494"/>
      <c r="AZ141" s="494"/>
      <c r="BA141" s="494"/>
      <c r="BB141" s="494"/>
      <c r="BC141" s="494"/>
      <c r="BD141" s="494"/>
      <c r="BE141" s="494"/>
      <c r="BF141" s="494"/>
      <c r="BG141" s="494"/>
      <c r="BH141" s="494"/>
      <c r="BI141" s="494"/>
      <c r="BJ141" s="494"/>
      <c r="BK141" s="494"/>
      <c r="BL141" s="494"/>
      <c r="BM141" s="494"/>
      <c r="BN141" s="494"/>
      <c r="BO141" s="494"/>
      <c r="BP141" s="494"/>
      <c r="BQ141" s="494"/>
      <c r="BR141" s="494"/>
      <c r="BS141" s="494"/>
      <c r="BT141" s="494"/>
      <c r="BU141" s="494"/>
      <c r="BV141" s="494"/>
      <c r="BW141" s="494"/>
      <c r="BX141" s="494"/>
      <c r="BY141" s="494"/>
      <c r="BZ141" s="494"/>
      <c r="CA141" s="494"/>
      <c r="CB141" s="494"/>
      <c r="CC141" s="494"/>
      <c r="CD141" s="494"/>
      <c r="CE141" s="494"/>
      <c r="CF141" s="494"/>
      <c r="CG141" s="494"/>
      <c r="CH141" s="494"/>
      <c r="CI141" s="494"/>
      <c r="CJ141" s="494"/>
      <c r="CK141" s="494"/>
      <c r="CL141" s="494"/>
      <c r="CM141" s="494"/>
      <c r="CN141" s="494"/>
      <c r="CO141" s="494"/>
      <c r="CP141" s="494"/>
      <c r="CQ141" s="494"/>
      <c r="CR141" s="494"/>
      <c r="CS141" s="494"/>
      <c r="CT141" s="494"/>
      <c r="CU141" s="494"/>
      <c r="CV141" s="494"/>
      <c r="CW141" s="494"/>
      <c r="CX141" s="494"/>
      <c r="CY141" s="494"/>
      <c r="CZ141" s="494"/>
      <c r="DA141" s="494"/>
    </row>
    <row r="142" spans="1:105" ht="10.5" customHeight="1" x14ac:dyDescent="0.25"/>
    <row r="143" spans="1:105" s="121" customFormat="1" ht="45" customHeight="1" x14ac:dyDescent="0.25">
      <c r="A143" s="503" t="s">
        <v>249</v>
      </c>
      <c r="B143" s="504"/>
      <c r="C143" s="504"/>
      <c r="D143" s="504"/>
      <c r="E143" s="504"/>
      <c r="F143" s="504"/>
      <c r="G143" s="505"/>
      <c r="H143" s="503" t="s">
        <v>0</v>
      </c>
      <c r="I143" s="504"/>
      <c r="J143" s="504"/>
      <c r="K143" s="504"/>
      <c r="L143" s="504"/>
      <c r="M143" s="504"/>
      <c r="N143" s="504"/>
      <c r="O143" s="504"/>
      <c r="P143" s="504"/>
      <c r="Q143" s="504"/>
      <c r="R143" s="504"/>
      <c r="S143" s="504"/>
      <c r="T143" s="504"/>
      <c r="U143" s="504"/>
      <c r="V143" s="504"/>
      <c r="W143" s="504"/>
      <c r="X143" s="504"/>
      <c r="Y143" s="504"/>
      <c r="Z143" s="504"/>
      <c r="AA143" s="504"/>
      <c r="AB143" s="504"/>
      <c r="AC143" s="504"/>
      <c r="AD143" s="504"/>
      <c r="AE143" s="504"/>
      <c r="AF143" s="504"/>
      <c r="AG143" s="504"/>
      <c r="AH143" s="504"/>
      <c r="AI143" s="504"/>
      <c r="AJ143" s="504"/>
      <c r="AK143" s="504"/>
      <c r="AL143" s="504"/>
      <c r="AM143" s="504"/>
      <c r="AN143" s="504"/>
      <c r="AO143" s="504"/>
      <c r="AP143" s="504"/>
      <c r="AQ143" s="504"/>
      <c r="AR143" s="504"/>
      <c r="AS143" s="504"/>
      <c r="AT143" s="504"/>
      <c r="AU143" s="504"/>
      <c r="AV143" s="504"/>
      <c r="AW143" s="504"/>
      <c r="AX143" s="504"/>
      <c r="AY143" s="504"/>
      <c r="AZ143" s="504"/>
      <c r="BA143" s="504"/>
      <c r="BB143" s="504"/>
      <c r="BC143" s="505"/>
      <c r="BD143" s="503" t="s">
        <v>323</v>
      </c>
      <c r="BE143" s="504"/>
      <c r="BF143" s="504"/>
      <c r="BG143" s="504"/>
      <c r="BH143" s="504"/>
      <c r="BI143" s="504"/>
      <c r="BJ143" s="504"/>
      <c r="BK143" s="504"/>
      <c r="BL143" s="504"/>
      <c r="BM143" s="504"/>
      <c r="BN143" s="504"/>
      <c r="BO143" s="504"/>
      <c r="BP143" s="504"/>
      <c r="BQ143" s="504"/>
      <c r="BR143" s="504"/>
      <c r="BS143" s="505"/>
      <c r="BT143" s="503" t="s">
        <v>324</v>
      </c>
      <c r="BU143" s="504"/>
      <c r="BV143" s="504"/>
      <c r="BW143" s="504"/>
      <c r="BX143" s="504"/>
      <c r="BY143" s="504"/>
      <c r="BZ143" s="504"/>
      <c r="CA143" s="504"/>
      <c r="CB143" s="504"/>
      <c r="CC143" s="504"/>
      <c r="CD143" s="504"/>
      <c r="CE143" s="504"/>
      <c r="CF143" s="504"/>
      <c r="CG143" s="504"/>
      <c r="CH143" s="504"/>
      <c r="CI143" s="505"/>
      <c r="CJ143" s="503" t="s">
        <v>325</v>
      </c>
      <c r="CK143" s="504"/>
      <c r="CL143" s="504"/>
      <c r="CM143" s="504"/>
      <c r="CN143" s="504"/>
      <c r="CO143" s="504"/>
      <c r="CP143" s="504"/>
      <c r="CQ143" s="504"/>
      <c r="CR143" s="504"/>
      <c r="CS143" s="504"/>
      <c r="CT143" s="504"/>
      <c r="CU143" s="504"/>
      <c r="CV143" s="504"/>
      <c r="CW143" s="504"/>
      <c r="CX143" s="504"/>
      <c r="CY143" s="504"/>
      <c r="CZ143" s="504"/>
      <c r="DA143" s="505"/>
    </row>
    <row r="144" spans="1:105" s="122" customFormat="1" ht="12.75" x14ac:dyDescent="0.25">
      <c r="A144" s="491">
        <v>1</v>
      </c>
      <c r="B144" s="491"/>
      <c r="C144" s="491"/>
      <c r="D144" s="491"/>
      <c r="E144" s="491"/>
      <c r="F144" s="491"/>
      <c r="G144" s="491"/>
      <c r="H144" s="491">
        <v>2</v>
      </c>
      <c r="I144" s="491"/>
      <c r="J144" s="491"/>
      <c r="K144" s="491"/>
      <c r="L144" s="491"/>
      <c r="M144" s="491"/>
      <c r="N144" s="491"/>
      <c r="O144" s="491"/>
      <c r="P144" s="491"/>
      <c r="Q144" s="491"/>
      <c r="R144" s="491"/>
      <c r="S144" s="491"/>
      <c r="T144" s="491"/>
      <c r="U144" s="491"/>
      <c r="V144" s="491"/>
      <c r="W144" s="491"/>
      <c r="X144" s="491"/>
      <c r="Y144" s="491"/>
      <c r="Z144" s="491"/>
      <c r="AA144" s="491"/>
      <c r="AB144" s="491"/>
      <c r="AC144" s="491"/>
      <c r="AD144" s="491"/>
      <c r="AE144" s="491"/>
      <c r="AF144" s="491"/>
      <c r="AG144" s="491"/>
      <c r="AH144" s="491"/>
      <c r="AI144" s="491"/>
      <c r="AJ144" s="491"/>
      <c r="AK144" s="491"/>
      <c r="AL144" s="491"/>
      <c r="AM144" s="491"/>
      <c r="AN144" s="491"/>
      <c r="AO144" s="491"/>
      <c r="AP144" s="491"/>
      <c r="AQ144" s="491"/>
      <c r="AR144" s="491"/>
      <c r="AS144" s="491"/>
      <c r="AT144" s="491"/>
      <c r="AU144" s="491"/>
      <c r="AV144" s="491"/>
      <c r="AW144" s="491"/>
      <c r="AX144" s="491"/>
      <c r="AY144" s="491"/>
      <c r="AZ144" s="491"/>
      <c r="BA144" s="491"/>
      <c r="BB144" s="491"/>
      <c r="BC144" s="491"/>
      <c r="BD144" s="491">
        <v>4</v>
      </c>
      <c r="BE144" s="491"/>
      <c r="BF144" s="491"/>
      <c r="BG144" s="491"/>
      <c r="BH144" s="491"/>
      <c r="BI144" s="491"/>
      <c r="BJ144" s="491"/>
      <c r="BK144" s="491"/>
      <c r="BL144" s="491"/>
      <c r="BM144" s="491"/>
      <c r="BN144" s="491"/>
      <c r="BO144" s="491"/>
      <c r="BP144" s="491"/>
      <c r="BQ144" s="491"/>
      <c r="BR144" s="491"/>
      <c r="BS144" s="491"/>
      <c r="BT144" s="491">
        <v>5</v>
      </c>
      <c r="BU144" s="491"/>
      <c r="BV144" s="491"/>
      <c r="BW144" s="491"/>
      <c r="BX144" s="491"/>
      <c r="BY144" s="491"/>
      <c r="BZ144" s="491"/>
      <c r="CA144" s="491"/>
      <c r="CB144" s="491"/>
      <c r="CC144" s="491"/>
      <c r="CD144" s="491"/>
      <c r="CE144" s="491"/>
      <c r="CF144" s="491"/>
      <c r="CG144" s="491"/>
      <c r="CH144" s="491"/>
      <c r="CI144" s="491"/>
      <c r="CJ144" s="491">
        <v>6</v>
      </c>
      <c r="CK144" s="491"/>
      <c r="CL144" s="491"/>
      <c r="CM144" s="491"/>
      <c r="CN144" s="491"/>
      <c r="CO144" s="491"/>
      <c r="CP144" s="491"/>
      <c r="CQ144" s="491"/>
      <c r="CR144" s="491"/>
      <c r="CS144" s="491"/>
      <c r="CT144" s="491"/>
      <c r="CU144" s="491"/>
      <c r="CV144" s="491"/>
      <c r="CW144" s="491"/>
      <c r="CX144" s="491"/>
      <c r="CY144" s="491"/>
      <c r="CZ144" s="491"/>
      <c r="DA144" s="491"/>
    </row>
    <row r="145" spans="1:105" s="123" customFormat="1" ht="15" customHeight="1" x14ac:dyDescent="0.25">
      <c r="A145" s="455"/>
      <c r="B145" s="455"/>
      <c r="C145" s="455"/>
      <c r="D145" s="455"/>
      <c r="E145" s="455"/>
      <c r="F145" s="455"/>
      <c r="G145" s="455"/>
      <c r="H145" s="565"/>
      <c r="I145" s="565"/>
      <c r="J145" s="565"/>
      <c r="K145" s="565"/>
      <c r="L145" s="565"/>
      <c r="M145" s="565"/>
      <c r="N145" s="565"/>
      <c r="O145" s="565"/>
      <c r="P145" s="565"/>
      <c r="Q145" s="565"/>
      <c r="R145" s="565"/>
      <c r="S145" s="565"/>
      <c r="T145" s="565"/>
      <c r="U145" s="565"/>
      <c r="V145" s="565"/>
      <c r="W145" s="565"/>
      <c r="X145" s="565"/>
      <c r="Y145" s="565"/>
      <c r="Z145" s="565"/>
      <c r="AA145" s="565"/>
      <c r="AB145" s="565"/>
      <c r="AC145" s="565"/>
      <c r="AD145" s="565"/>
      <c r="AE145" s="565"/>
      <c r="AF145" s="565"/>
      <c r="AG145" s="565"/>
      <c r="AH145" s="565"/>
      <c r="AI145" s="565"/>
      <c r="AJ145" s="565"/>
      <c r="AK145" s="565"/>
      <c r="AL145" s="565"/>
      <c r="AM145" s="565"/>
      <c r="AN145" s="565"/>
      <c r="AO145" s="565"/>
      <c r="AP145" s="565"/>
      <c r="AQ145" s="565"/>
      <c r="AR145" s="565"/>
      <c r="AS145" s="565"/>
      <c r="AT145" s="565"/>
      <c r="AU145" s="565"/>
      <c r="AV145" s="565"/>
      <c r="AW145" s="565"/>
      <c r="AX145" s="565"/>
      <c r="AY145" s="565"/>
      <c r="AZ145" s="565"/>
      <c r="BA145" s="565"/>
      <c r="BB145" s="565"/>
      <c r="BC145" s="565"/>
      <c r="BD145" s="454"/>
      <c r="BE145" s="454"/>
      <c r="BF145" s="454"/>
      <c r="BG145" s="454"/>
      <c r="BH145" s="454"/>
      <c r="BI145" s="454"/>
      <c r="BJ145" s="454"/>
      <c r="BK145" s="454"/>
      <c r="BL145" s="454"/>
      <c r="BM145" s="454"/>
      <c r="BN145" s="454"/>
      <c r="BO145" s="454"/>
      <c r="BP145" s="454"/>
      <c r="BQ145" s="454"/>
      <c r="BR145" s="454"/>
      <c r="BS145" s="454"/>
      <c r="BT145" s="454"/>
      <c r="BU145" s="454"/>
      <c r="BV145" s="454"/>
      <c r="BW145" s="454"/>
      <c r="BX145" s="454"/>
      <c r="BY145" s="454"/>
      <c r="BZ145" s="454"/>
      <c r="CA145" s="454"/>
      <c r="CB145" s="454"/>
      <c r="CC145" s="454"/>
      <c r="CD145" s="454"/>
      <c r="CE145" s="454"/>
      <c r="CF145" s="454"/>
      <c r="CG145" s="454"/>
      <c r="CH145" s="454"/>
      <c r="CI145" s="454"/>
      <c r="CJ145" s="454"/>
      <c r="CK145" s="454"/>
      <c r="CL145" s="454"/>
      <c r="CM145" s="454"/>
      <c r="CN145" s="454"/>
      <c r="CO145" s="454"/>
      <c r="CP145" s="454"/>
      <c r="CQ145" s="454"/>
      <c r="CR145" s="454"/>
      <c r="CS145" s="454"/>
      <c r="CT145" s="454"/>
      <c r="CU145" s="454"/>
      <c r="CV145" s="454"/>
      <c r="CW145" s="454"/>
      <c r="CX145" s="454"/>
      <c r="CY145" s="454"/>
      <c r="CZ145" s="454"/>
      <c r="DA145" s="454"/>
    </row>
    <row r="146" spans="1:105" s="123" customFormat="1" ht="15" customHeight="1" x14ac:dyDescent="0.25">
      <c r="A146" s="484"/>
      <c r="B146" s="484"/>
      <c r="C146" s="484"/>
      <c r="D146" s="484"/>
      <c r="E146" s="484"/>
      <c r="F146" s="484"/>
      <c r="G146" s="484"/>
      <c r="H146" s="488" t="s">
        <v>259</v>
      </c>
      <c r="I146" s="488"/>
      <c r="J146" s="488"/>
      <c r="K146" s="488"/>
      <c r="L146" s="488"/>
      <c r="M146" s="488"/>
      <c r="N146" s="488"/>
      <c r="O146" s="488"/>
      <c r="P146" s="488"/>
      <c r="Q146" s="488"/>
      <c r="R146" s="488"/>
      <c r="S146" s="488"/>
      <c r="T146" s="488"/>
      <c r="U146" s="488"/>
      <c r="V146" s="488"/>
      <c r="W146" s="488"/>
      <c r="X146" s="488"/>
      <c r="Y146" s="488"/>
      <c r="Z146" s="488"/>
      <c r="AA146" s="488"/>
      <c r="AB146" s="488"/>
      <c r="AC146" s="488"/>
      <c r="AD146" s="488"/>
      <c r="AE146" s="488"/>
      <c r="AF146" s="488"/>
      <c r="AG146" s="488"/>
      <c r="AH146" s="488"/>
      <c r="AI146" s="488"/>
      <c r="AJ146" s="488"/>
      <c r="AK146" s="488"/>
      <c r="AL146" s="488"/>
      <c r="AM146" s="488"/>
      <c r="AN146" s="488"/>
      <c r="AO146" s="488"/>
      <c r="AP146" s="488"/>
      <c r="AQ146" s="488"/>
      <c r="AR146" s="488"/>
      <c r="AS146" s="488"/>
      <c r="AT146" s="488"/>
      <c r="AU146" s="488"/>
      <c r="AV146" s="488"/>
      <c r="AW146" s="488"/>
      <c r="AX146" s="488"/>
      <c r="AY146" s="488"/>
      <c r="AZ146" s="488"/>
      <c r="BA146" s="488"/>
      <c r="BB146" s="488"/>
      <c r="BC146" s="489"/>
      <c r="BD146" s="480" t="s">
        <v>7</v>
      </c>
      <c r="BE146" s="480"/>
      <c r="BF146" s="480"/>
      <c r="BG146" s="480"/>
      <c r="BH146" s="480"/>
      <c r="BI146" s="480"/>
      <c r="BJ146" s="480"/>
      <c r="BK146" s="480"/>
      <c r="BL146" s="480"/>
      <c r="BM146" s="480"/>
      <c r="BN146" s="480"/>
      <c r="BO146" s="480"/>
      <c r="BP146" s="480"/>
      <c r="BQ146" s="480"/>
      <c r="BR146" s="480"/>
      <c r="BS146" s="480"/>
      <c r="BT146" s="480" t="s">
        <v>7</v>
      </c>
      <c r="BU146" s="480"/>
      <c r="BV146" s="480"/>
      <c r="BW146" s="480"/>
      <c r="BX146" s="480"/>
      <c r="BY146" s="480"/>
      <c r="BZ146" s="480"/>
      <c r="CA146" s="480"/>
      <c r="CB146" s="480"/>
      <c r="CC146" s="480"/>
      <c r="CD146" s="480"/>
      <c r="CE146" s="480"/>
      <c r="CF146" s="480"/>
      <c r="CG146" s="480"/>
      <c r="CH146" s="480"/>
      <c r="CI146" s="480"/>
      <c r="CJ146" s="454">
        <f>SUM(CJ145)</f>
        <v>0</v>
      </c>
      <c r="CK146" s="454"/>
      <c r="CL146" s="454"/>
      <c r="CM146" s="454"/>
      <c r="CN146" s="454"/>
      <c r="CO146" s="454"/>
      <c r="CP146" s="454"/>
      <c r="CQ146" s="454"/>
      <c r="CR146" s="454"/>
      <c r="CS146" s="454"/>
      <c r="CT146" s="454"/>
      <c r="CU146" s="454"/>
      <c r="CV146" s="454"/>
      <c r="CW146" s="454"/>
      <c r="CX146" s="454"/>
      <c r="CY146" s="454"/>
      <c r="CZ146" s="454"/>
      <c r="DA146" s="454"/>
    </row>
    <row r="148" spans="1:105" s="118" customFormat="1" ht="14.25" x14ac:dyDescent="0.2">
      <c r="A148" s="494" t="s">
        <v>326</v>
      </c>
      <c r="B148" s="494"/>
      <c r="C148" s="494"/>
      <c r="D148" s="494"/>
      <c r="E148" s="494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  <c r="S148" s="494"/>
      <c r="T148" s="494"/>
      <c r="U148" s="494"/>
      <c r="V148" s="494"/>
      <c r="W148" s="494"/>
      <c r="X148" s="494"/>
      <c r="Y148" s="494"/>
      <c r="Z148" s="494"/>
      <c r="AA148" s="494"/>
      <c r="AB148" s="494"/>
      <c r="AC148" s="494"/>
      <c r="AD148" s="494"/>
      <c r="AE148" s="494"/>
      <c r="AF148" s="494"/>
      <c r="AG148" s="494"/>
      <c r="AH148" s="494"/>
      <c r="AI148" s="494"/>
      <c r="AJ148" s="494"/>
      <c r="AK148" s="494"/>
      <c r="AL148" s="494"/>
      <c r="AM148" s="494"/>
      <c r="AN148" s="494"/>
      <c r="AO148" s="494"/>
      <c r="AP148" s="494"/>
      <c r="AQ148" s="494"/>
      <c r="AR148" s="494"/>
      <c r="AS148" s="494"/>
      <c r="AT148" s="494"/>
      <c r="AU148" s="494"/>
      <c r="AV148" s="494"/>
      <c r="AW148" s="494"/>
      <c r="AX148" s="494"/>
      <c r="AY148" s="494"/>
      <c r="AZ148" s="494"/>
      <c r="BA148" s="494"/>
      <c r="BB148" s="494"/>
      <c r="BC148" s="494"/>
      <c r="BD148" s="494"/>
      <c r="BE148" s="494"/>
      <c r="BF148" s="494"/>
      <c r="BG148" s="494"/>
      <c r="BH148" s="494"/>
      <c r="BI148" s="494"/>
      <c r="BJ148" s="494"/>
      <c r="BK148" s="494"/>
      <c r="BL148" s="494"/>
      <c r="BM148" s="494"/>
      <c r="BN148" s="494"/>
      <c r="BO148" s="494"/>
      <c r="BP148" s="494"/>
      <c r="BQ148" s="494"/>
      <c r="BR148" s="494"/>
      <c r="BS148" s="494"/>
      <c r="BT148" s="494"/>
      <c r="BU148" s="494"/>
      <c r="BV148" s="494"/>
      <c r="BW148" s="494"/>
      <c r="BX148" s="494"/>
      <c r="BY148" s="494"/>
      <c r="BZ148" s="494"/>
      <c r="CA148" s="494"/>
      <c r="CB148" s="494"/>
      <c r="CC148" s="494"/>
      <c r="CD148" s="494"/>
      <c r="CE148" s="494"/>
      <c r="CF148" s="494"/>
      <c r="CG148" s="494"/>
      <c r="CH148" s="494"/>
      <c r="CI148" s="494"/>
      <c r="CJ148" s="494"/>
      <c r="CK148" s="494"/>
      <c r="CL148" s="494"/>
      <c r="CM148" s="494"/>
      <c r="CN148" s="494"/>
      <c r="CO148" s="494"/>
      <c r="CP148" s="494"/>
      <c r="CQ148" s="494"/>
      <c r="CR148" s="494"/>
      <c r="CS148" s="494"/>
      <c r="CT148" s="494"/>
      <c r="CU148" s="494"/>
      <c r="CV148" s="494"/>
      <c r="CW148" s="494"/>
      <c r="CX148" s="494"/>
      <c r="CY148" s="494"/>
      <c r="CZ148" s="494"/>
      <c r="DA148" s="494"/>
    </row>
    <row r="149" spans="1:105" ht="10.5" customHeight="1" x14ac:dyDescent="0.25"/>
    <row r="150" spans="1:105" s="121" customFormat="1" ht="45" customHeight="1" x14ac:dyDescent="0.25">
      <c r="A150" s="503" t="s">
        <v>249</v>
      </c>
      <c r="B150" s="504"/>
      <c r="C150" s="504"/>
      <c r="D150" s="504"/>
      <c r="E150" s="504"/>
      <c r="F150" s="504"/>
      <c r="G150" s="505"/>
      <c r="H150" s="503" t="s">
        <v>301</v>
      </c>
      <c r="I150" s="504"/>
      <c r="J150" s="504"/>
      <c r="K150" s="504"/>
      <c r="L150" s="504"/>
      <c r="M150" s="504"/>
      <c r="N150" s="504"/>
      <c r="O150" s="504"/>
      <c r="P150" s="504"/>
      <c r="Q150" s="504"/>
      <c r="R150" s="504"/>
      <c r="S150" s="504"/>
      <c r="T150" s="504"/>
      <c r="U150" s="504"/>
      <c r="V150" s="504"/>
      <c r="W150" s="504"/>
      <c r="X150" s="504"/>
      <c r="Y150" s="504"/>
      <c r="Z150" s="504"/>
      <c r="AA150" s="504"/>
      <c r="AB150" s="504"/>
      <c r="AC150" s="504"/>
      <c r="AD150" s="504"/>
      <c r="AE150" s="504"/>
      <c r="AF150" s="504"/>
      <c r="AG150" s="504"/>
      <c r="AH150" s="504"/>
      <c r="AI150" s="504"/>
      <c r="AJ150" s="504"/>
      <c r="AK150" s="504"/>
      <c r="AL150" s="504"/>
      <c r="AM150" s="504"/>
      <c r="AN150" s="504"/>
      <c r="AO150" s="504"/>
      <c r="AP150" s="504"/>
      <c r="AQ150" s="504"/>
      <c r="AR150" s="504"/>
      <c r="AS150" s="504"/>
      <c r="AT150" s="504"/>
      <c r="AU150" s="504"/>
      <c r="AV150" s="504"/>
      <c r="AW150" s="504"/>
      <c r="AX150" s="504"/>
      <c r="AY150" s="504"/>
      <c r="AZ150" s="504"/>
      <c r="BA150" s="504"/>
      <c r="BB150" s="504"/>
      <c r="BC150" s="505"/>
      <c r="BD150" s="503" t="s">
        <v>327</v>
      </c>
      <c r="BE150" s="504"/>
      <c r="BF150" s="504"/>
      <c r="BG150" s="504"/>
      <c r="BH150" s="504"/>
      <c r="BI150" s="504"/>
      <c r="BJ150" s="504"/>
      <c r="BK150" s="504"/>
      <c r="BL150" s="504"/>
      <c r="BM150" s="504"/>
      <c r="BN150" s="504"/>
      <c r="BO150" s="504"/>
      <c r="BP150" s="504"/>
      <c r="BQ150" s="504"/>
      <c r="BR150" s="504"/>
      <c r="BS150" s="505"/>
      <c r="BT150" s="503" t="s">
        <v>328</v>
      </c>
      <c r="BU150" s="504"/>
      <c r="BV150" s="504"/>
      <c r="BW150" s="504"/>
      <c r="BX150" s="504"/>
      <c r="BY150" s="504"/>
      <c r="BZ150" s="504"/>
      <c r="CA150" s="504"/>
      <c r="CB150" s="504"/>
      <c r="CC150" s="504"/>
      <c r="CD150" s="504"/>
      <c r="CE150" s="504"/>
      <c r="CF150" s="504"/>
      <c r="CG150" s="504"/>
      <c r="CH150" s="504"/>
      <c r="CI150" s="505"/>
      <c r="CJ150" s="503" t="s">
        <v>329</v>
      </c>
      <c r="CK150" s="504"/>
      <c r="CL150" s="504"/>
      <c r="CM150" s="504"/>
      <c r="CN150" s="504"/>
      <c r="CO150" s="504"/>
      <c r="CP150" s="504"/>
      <c r="CQ150" s="504"/>
      <c r="CR150" s="504"/>
      <c r="CS150" s="504"/>
      <c r="CT150" s="504"/>
      <c r="CU150" s="504"/>
      <c r="CV150" s="504"/>
      <c r="CW150" s="504"/>
      <c r="CX150" s="504"/>
      <c r="CY150" s="504"/>
      <c r="CZ150" s="504"/>
      <c r="DA150" s="505"/>
    </row>
    <row r="151" spans="1:105" s="122" customFormat="1" ht="12.75" x14ac:dyDescent="0.25">
      <c r="A151" s="491">
        <v>1</v>
      </c>
      <c r="B151" s="491"/>
      <c r="C151" s="491"/>
      <c r="D151" s="491"/>
      <c r="E151" s="491"/>
      <c r="F151" s="491"/>
      <c r="G151" s="491"/>
      <c r="H151" s="491">
        <v>2</v>
      </c>
      <c r="I151" s="491"/>
      <c r="J151" s="491"/>
      <c r="K151" s="491"/>
      <c r="L151" s="491"/>
      <c r="M151" s="491"/>
      <c r="N151" s="491"/>
      <c r="O151" s="491"/>
      <c r="P151" s="491"/>
      <c r="Q151" s="491"/>
      <c r="R151" s="491"/>
      <c r="S151" s="491"/>
      <c r="T151" s="491"/>
      <c r="U151" s="491"/>
      <c r="V151" s="491"/>
      <c r="W151" s="491"/>
      <c r="X151" s="491"/>
      <c r="Y151" s="491"/>
      <c r="Z151" s="491"/>
      <c r="AA151" s="491"/>
      <c r="AB151" s="491"/>
      <c r="AC151" s="491"/>
      <c r="AD151" s="491"/>
      <c r="AE151" s="491"/>
      <c r="AF151" s="491"/>
      <c r="AG151" s="491"/>
      <c r="AH151" s="491"/>
      <c r="AI151" s="491"/>
      <c r="AJ151" s="491"/>
      <c r="AK151" s="491"/>
      <c r="AL151" s="491"/>
      <c r="AM151" s="491"/>
      <c r="AN151" s="491"/>
      <c r="AO151" s="491"/>
      <c r="AP151" s="491"/>
      <c r="AQ151" s="491"/>
      <c r="AR151" s="491"/>
      <c r="AS151" s="491"/>
      <c r="AT151" s="491"/>
      <c r="AU151" s="491"/>
      <c r="AV151" s="491"/>
      <c r="AW151" s="491"/>
      <c r="AX151" s="491"/>
      <c r="AY151" s="491"/>
      <c r="AZ151" s="491"/>
      <c r="BA151" s="491"/>
      <c r="BB151" s="491"/>
      <c r="BC151" s="491"/>
      <c r="BD151" s="491">
        <v>3</v>
      </c>
      <c r="BE151" s="491"/>
      <c r="BF151" s="491"/>
      <c r="BG151" s="491"/>
      <c r="BH151" s="491"/>
      <c r="BI151" s="491"/>
      <c r="BJ151" s="491"/>
      <c r="BK151" s="491"/>
      <c r="BL151" s="491"/>
      <c r="BM151" s="491"/>
      <c r="BN151" s="491"/>
      <c r="BO151" s="491"/>
      <c r="BP151" s="491"/>
      <c r="BQ151" s="491"/>
      <c r="BR151" s="491"/>
      <c r="BS151" s="491"/>
      <c r="BT151" s="491">
        <v>4</v>
      </c>
      <c r="BU151" s="491"/>
      <c r="BV151" s="491"/>
      <c r="BW151" s="491"/>
      <c r="BX151" s="491"/>
      <c r="BY151" s="491"/>
      <c r="BZ151" s="491"/>
      <c r="CA151" s="491"/>
      <c r="CB151" s="491"/>
      <c r="CC151" s="491"/>
      <c r="CD151" s="491"/>
      <c r="CE151" s="491"/>
      <c r="CF151" s="491"/>
      <c r="CG151" s="491"/>
      <c r="CH151" s="491"/>
      <c r="CI151" s="491"/>
      <c r="CJ151" s="491">
        <v>5</v>
      </c>
      <c r="CK151" s="491"/>
      <c r="CL151" s="491"/>
      <c r="CM151" s="491"/>
      <c r="CN151" s="491"/>
      <c r="CO151" s="491"/>
      <c r="CP151" s="491"/>
      <c r="CQ151" s="491"/>
      <c r="CR151" s="491"/>
      <c r="CS151" s="491"/>
      <c r="CT151" s="491"/>
      <c r="CU151" s="491"/>
      <c r="CV151" s="491"/>
      <c r="CW151" s="491"/>
      <c r="CX151" s="491"/>
      <c r="CY151" s="491"/>
      <c r="CZ151" s="491"/>
      <c r="DA151" s="491"/>
    </row>
    <row r="152" spans="1:105" s="122" customFormat="1" ht="12.75" x14ac:dyDescent="0.25">
      <c r="A152" s="528">
        <v>1</v>
      </c>
      <c r="B152" s="529"/>
      <c r="C152" s="529"/>
      <c r="D152" s="529"/>
      <c r="E152" s="529"/>
      <c r="F152" s="529"/>
      <c r="G152" s="530"/>
      <c r="H152" s="534" t="s">
        <v>555</v>
      </c>
      <c r="I152" s="535"/>
      <c r="J152" s="535"/>
      <c r="K152" s="535"/>
      <c r="L152" s="535"/>
      <c r="M152" s="535"/>
      <c r="N152" s="535"/>
      <c r="O152" s="535"/>
      <c r="P152" s="535"/>
      <c r="Q152" s="535"/>
      <c r="R152" s="535"/>
      <c r="S152" s="535"/>
      <c r="T152" s="535"/>
      <c r="U152" s="535"/>
      <c r="V152" s="535"/>
      <c r="W152" s="535"/>
      <c r="X152" s="535"/>
      <c r="Y152" s="535"/>
      <c r="Z152" s="535"/>
      <c r="AA152" s="535"/>
      <c r="AB152" s="535"/>
      <c r="AC152" s="535"/>
      <c r="AD152" s="535"/>
      <c r="AE152" s="535"/>
      <c r="AF152" s="535"/>
      <c r="AG152" s="535"/>
      <c r="AH152" s="535"/>
      <c r="AI152" s="535"/>
      <c r="AJ152" s="535"/>
      <c r="AK152" s="535"/>
      <c r="AL152" s="535"/>
      <c r="AM152" s="535"/>
      <c r="AN152" s="535"/>
      <c r="AO152" s="535"/>
      <c r="AP152" s="535"/>
      <c r="AQ152" s="535"/>
      <c r="AR152" s="535"/>
      <c r="AS152" s="535"/>
      <c r="AT152" s="535"/>
      <c r="AU152" s="535"/>
      <c r="AV152" s="535"/>
      <c r="AW152" s="535"/>
      <c r="AX152" s="535"/>
      <c r="AY152" s="535"/>
      <c r="AZ152" s="535"/>
      <c r="BA152" s="535"/>
      <c r="BB152" s="535"/>
      <c r="BC152" s="536"/>
      <c r="BD152" s="528">
        <v>3</v>
      </c>
      <c r="BE152" s="529"/>
      <c r="BF152" s="529"/>
      <c r="BG152" s="529"/>
      <c r="BH152" s="529"/>
      <c r="BI152" s="529"/>
      <c r="BJ152" s="529"/>
      <c r="BK152" s="529"/>
      <c r="BL152" s="529"/>
      <c r="BM152" s="529"/>
      <c r="BN152" s="529"/>
      <c r="BO152" s="529"/>
      <c r="BP152" s="529"/>
      <c r="BQ152" s="529"/>
      <c r="BR152" s="529"/>
      <c r="BS152" s="530"/>
      <c r="BT152" s="528">
        <v>4</v>
      </c>
      <c r="BU152" s="529"/>
      <c r="BV152" s="529"/>
      <c r="BW152" s="529"/>
      <c r="BX152" s="529"/>
      <c r="BY152" s="529"/>
      <c r="BZ152" s="529"/>
      <c r="CA152" s="529"/>
      <c r="CB152" s="529"/>
      <c r="CC152" s="529"/>
      <c r="CD152" s="529"/>
      <c r="CE152" s="529"/>
      <c r="CF152" s="529"/>
      <c r="CG152" s="529"/>
      <c r="CH152" s="529"/>
      <c r="CI152" s="530"/>
      <c r="CJ152" s="537">
        <v>45681</v>
      </c>
      <c r="CK152" s="538"/>
      <c r="CL152" s="538"/>
      <c r="CM152" s="538"/>
      <c r="CN152" s="538"/>
      <c r="CO152" s="538"/>
      <c r="CP152" s="538"/>
      <c r="CQ152" s="538"/>
      <c r="CR152" s="538"/>
      <c r="CS152" s="538"/>
      <c r="CT152" s="538"/>
      <c r="CU152" s="538"/>
      <c r="CV152" s="538"/>
      <c r="CW152" s="538"/>
      <c r="CX152" s="538"/>
      <c r="CY152" s="538"/>
      <c r="CZ152" s="538"/>
      <c r="DA152" s="539"/>
    </row>
    <row r="153" spans="1:105" s="122" customFormat="1" ht="12.75" x14ac:dyDescent="0.25">
      <c r="A153" s="528">
        <v>2</v>
      </c>
      <c r="B153" s="529"/>
      <c r="C153" s="529"/>
      <c r="D153" s="529"/>
      <c r="E153" s="529"/>
      <c r="F153" s="529"/>
      <c r="G153" s="530"/>
      <c r="H153" s="534" t="s">
        <v>556</v>
      </c>
      <c r="I153" s="535"/>
      <c r="J153" s="535"/>
      <c r="K153" s="535"/>
      <c r="L153" s="535"/>
      <c r="M153" s="535"/>
      <c r="N153" s="535"/>
      <c r="O153" s="535"/>
      <c r="P153" s="535"/>
      <c r="Q153" s="535"/>
      <c r="R153" s="535"/>
      <c r="S153" s="535"/>
      <c r="T153" s="535"/>
      <c r="U153" s="535"/>
      <c r="V153" s="535"/>
      <c r="W153" s="535"/>
      <c r="X153" s="535"/>
      <c r="Y153" s="535"/>
      <c r="Z153" s="535"/>
      <c r="AA153" s="535"/>
      <c r="AB153" s="535"/>
      <c r="AC153" s="535"/>
      <c r="AD153" s="535"/>
      <c r="AE153" s="535"/>
      <c r="AF153" s="535"/>
      <c r="AG153" s="535"/>
      <c r="AH153" s="535"/>
      <c r="AI153" s="535"/>
      <c r="AJ153" s="535"/>
      <c r="AK153" s="535"/>
      <c r="AL153" s="535"/>
      <c r="AM153" s="535"/>
      <c r="AN153" s="535"/>
      <c r="AO153" s="535"/>
      <c r="AP153" s="535"/>
      <c r="AQ153" s="535"/>
      <c r="AR153" s="535"/>
      <c r="AS153" s="535"/>
      <c r="AT153" s="535"/>
      <c r="AU153" s="535"/>
      <c r="AV153" s="535"/>
      <c r="AW153" s="535"/>
      <c r="AX153" s="535"/>
      <c r="AY153" s="535"/>
      <c r="AZ153" s="535"/>
      <c r="BA153" s="535"/>
      <c r="BB153" s="535"/>
      <c r="BC153" s="536"/>
      <c r="BD153" s="528">
        <v>3</v>
      </c>
      <c r="BE153" s="529"/>
      <c r="BF153" s="529"/>
      <c r="BG153" s="529"/>
      <c r="BH153" s="529"/>
      <c r="BI153" s="529"/>
      <c r="BJ153" s="529"/>
      <c r="BK153" s="529"/>
      <c r="BL153" s="529"/>
      <c r="BM153" s="529"/>
      <c r="BN153" s="529"/>
      <c r="BO153" s="529"/>
      <c r="BP153" s="529"/>
      <c r="BQ153" s="529"/>
      <c r="BR153" s="529"/>
      <c r="BS153" s="530"/>
      <c r="BT153" s="528">
        <v>36</v>
      </c>
      <c r="BU153" s="529"/>
      <c r="BV153" s="529"/>
      <c r="BW153" s="529"/>
      <c r="BX153" s="529"/>
      <c r="BY153" s="529"/>
      <c r="BZ153" s="529"/>
      <c r="CA153" s="529"/>
      <c r="CB153" s="529"/>
      <c r="CC153" s="529"/>
      <c r="CD153" s="529"/>
      <c r="CE153" s="529"/>
      <c r="CF153" s="529"/>
      <c r="CG153" s="529"/>
      <c r="CH153" s="529"/>
      <c r="CI153" s="530"/>
      <c r="CJ153" s="537">
        <v>272002.53999999998</v>
      </c>
      <c r="CK153" s="538"/>
      <c r="CL153" s="538"/>
      <c r="CM153" s="538"/>
      <c r="CN153" s="538"/>
      <c r="CO153" s="538"/>
      <c r="CP153" s="538"/>
      <c r="CQ153" s="538"/>
      <c r="CR153" s="538"/>
      <c r="CS153" s="538"/>
      <c r="CT153" s="538"/>
      <c r="CU153" s="538"/>
      <c r="CV153" s="538"/>
      <c r="CW153" s="538"/>
      <c r="CX153" s="538"/>
      <c r="CY153" s="538"/>
      <c r="CZ153" s="538"/>
      <c r="DA153" s="539"/>
    </row>
    <row r="154" spans="1:105" s="122" customFormat="1" ht="12.75" x14ac:dyDescent="0.25">
      <c r="A154" s="528">
        <v>3</v>
      </c>
      <c r="B154" s="529"/>
      <c r="C154" s="529"/>
      <c r="D154" s="529"/>
      <c r="E154" s="529"/>
      <c r="F154" s="529"/>
      <c r="G154" s="530"/>
      <c r="H154" s="534" t="s">
        <v>557</v>
      </c>
      <c r="I154" s="535"/>
      <c r="J154" s="535"/>
      <c r="K154" s="535"/>
      <c r="L154" s="535"/>
      <c r="M154" s="535"/>
      <c r="N154" s="535"/>
      <c r="O154" s="535"/>
      <c r="P154" s="535"/>
      <c r="Q154" s="535"/>
      <c r="R154" s="535"/>
      <c r="S154" s="535"/>
      <c r="T154" s="535"/>
      <c r="U154" s="535"/>
      <c r="V154" s="535"/>
      <c r="W154" s="535"/>
      <c r="X154" s="535"/>
      <c r="Y154" s="535"/>
      <c r="Z154" s="535"/>
      <c r="AA154" s="535"/>
      <c r="AB154" s="535"/>
      <c r="AC154" s="535"/>
      <c r="AD154" s="535"/>
      <c r="AE154" s="535"/>
      <c r="AF154" s="535"/>
      <c r="AG154" s="535"/>
      <c r="AH154" s="535"/>
      <c r="AI154" s="535"/>
      <c r="AJ154" s="535"/>
      <c r="AK154" s="535"/>
      <c r="AL154" s="535"/>
      <c r="AM154" s="535"/>
      <c r="AN154" s="535"/>
      <c r="AO154" s="535"/>
      <c r="AP154" s="535"/>
      <c r="AQ154" s="535"/>
      <c r="AR154" s="535"/>
      <c r="AS154" s="535"/>
      <c r="AT154" s="535"/>
      <c r="AU154" s="535"/>
      <c r="AV154" s="535"/>
      <c r="AW154" s="535"/>
      <c r="AX154" s="535"/>
      <c r="AY154" s="535"/>
      <c r="AZ154" s="535"/>
      <c r="BA154" s="535"/>
      <c r="BB154" s="535"/>
      <c r="BC154" s="536"/>
      <c r="BD154" s="528">
        <v>3</v>
      </c>
      <c r="BE154" s="529"/>
      <c r="BF154" s="529"/>
      <c r="BG154" s="529"/>
      <c r="BH154" s="529"/>
      <c r="BI154" s="529"/>
      <c r="BJ154" s="529"/>
      <c r="BK154" s="529"/>
      <c r="BL154" s="529"/>
      <c r="BM154" s="529"/>
      <c r="BN154" s="529"/>
      <c r="BO154" s="529"/>
      <c r="BP154" s="529"/>
      <c r="BQ154" s="529"/>
      <c r="BR154" s="529"/>
      <c r="BS154" s="530"/>
      <c r="BT154" s="528">
        <v>36</v>
      </c>
      <c r="BU154" s="529"/>
      <c r="BV154" s="529"/>
      <c r="BW154" s="529"/>
      <c r="BX154" s="529"/>
      <c r="BY154" s="529"/>
      <c r="BZ154" s="529"/>
      <c r="CA154" s="529"/>
      <c r="CB154" s="529"/>
      <c r="CC154" s="529"/>
      <c r="CD154" s="529"/>
      <c r="CE154" s="529"/>
      <c r="CF154" s="529"/>
      <c r="CG154" s="529"/>
      <c r="CH154" s="529"/>
      <c r="CI154" s="530"/>
      <c r="CJ154" s="537">
        <v>31442.400000000001</v>
      </c>
      <c r="CK154" s="538"/>
      <c r="CL154" s="538"/>
      <c r="CM154" s="538"/>
      <c r="CN154" s="538"/>
      <c r="CO154" s="538"/>
      <c r="CP154" s="538"/>
      <c r="CQ154" s="538"/>
      <c r="CR154" s="538"/>
      <c r="CS154" s="538"/>
      <c r="CT154" s="538"/>
      <c r="CU154" s="538"/>
      <c r="CV154" s="538"/>
      <c r="CW154" s="538"/>
      <c r="CX154" s="538"/>
      <c r="CY154" s="538"/>
      <c r="CZ154" s="538"/>
      <c r="DA154" s="539"/>
    </row>
    <row r="155" spans="1:105" s="122" customFormat="1" ht="26.25" customHeight="1" x14ac:dyDescent="0.25">
      <c r="A155" s="528">
        <v>4</v>
      </c>
      <c r="B155" s="529"/>
      <c r="C155" s="529"/>
      <c r="D155" s="529"/>
      <c r="E155" s="529"/>
      <c r="F155" s="529"/>
      <c r="G155" s="530"/>
      <c r="H155" s="531" t="s">
        <v>558</v>
      </c>
      <c r="I155" s="532"/>
      <c r="J155" s="532"/>
      <c r="K155" s="532"/>
      <c r="L155" s="532"/>
      <c r="M155" s="532"/>
      <c r="N155" s="532"/>
      <c r="O155" s="532"/>
      <c r="P155" s="532"/>
      <c r="Q155" s="532"/>
      <c r="R155" s="532"/>
      <c r="S155" s="532"/>
      <c r="T155" s="532"/>
      <c r="U155" s="532"/>
      <c r="V155" s="532"/>
      <c r="W155" s="532"/>
      <c r="X155" s="532"/>
      <c r="Y155" s="532"/>
      <c r="Z155" s="532"/>
      <c r="AA155" s="532"/>
      <c r="AB155" s="532"/>
      <c r="AC155" s="532"/>
      <c r="AD155" s="532"/>
      <c r="AE155" s="532"/>
      <c r="AF155" s="532"/>
      <c r="AG155" s="532"/>
      <c r="AH155" s="532"/>
      <c r="AI155" s="532"/>
      <c r="AJ155" s="532"/>
      <c r="AK155" s="532"/>
      <c r="AL155" s="532"/>
      <c r="AM155" s="532"/>
      <c r="AN155" s="532"/>
      <c r="AO155" s="532"/>
      <c r="AP155" s="532"/>
      <c r="AQ155" s="532"/>
      <c r="AR155" s="532"/>
      <c r="AS155" s="532"/>
      <c r="AT155" s="532"/>
      <c r="AU155" s="532"/>
      <c r="AV155" s="532"/>
      <c r="AW155" s="532"/>
      <c r="AX155" s="532"/>
      <c r="AY155" s="532"/>
      <c r="AZ155" s="532"/>
      <c r="BA155" s="532"/>
      <c r="BB155" s="532"/>
      <c r="BC155" s="533"/>
      <c r="BD155" s="528">
        <v>3</v>
      </c>
      <c r="BE155" s="529"/>
      <c r="BF155" s="529"/>
      <c r="BG155" s="529"/>
      <c r="BH155" s="529"/>
      <c r="BI155" s="529"/>
      <c r="BJ155" s="529"/>
      <c r="BK155" s="529"/>
      <c r="BL155" s="529"/>
      <c r="BM155" s="529"/>
      <c r="BN155" s="529"/>
      <c r="BO155" s="529"/>
      <c r="BP155" s="529"/>
      <c r="BQ155" s="529"/>
      <c r="BR155" s="529"/>
      <c r="BS155" s="530"/>
      <c r="BT155" s="528">
        <v>36</v>
      </c>
      <c r="BU155" s="529"/>
      <c r="BV155" s="529"/>
      <c r="BW155" s="529"/>
      <c r="BX155" s="529"/>
      <c r="BY155" s="529"/>
      <c r="BZ155" s="529"/>
      <c r="CA155" s="529"/>
      <c r="CB155" s="529"/>
      <c r="CC155" s="529"/>
      <c r="CD155" s="529"/>
      <c r="CE155" s="529"/>
      <c r="CF155" s="529"/>
      <c r="CG155" s="529"/>
      <c r="CH155" s="529"/>
      <c r="CI155" s="530"/>
      <c r="CJ155" s="537">
        <v>2519670</v>
      </c>
      <c r="CK155" s="538"/>
      <c r="CL155" s="538"/>
      <c r="CM155" s="538"/>
      <c r="CN155" s="538"/>
      <c r="CO155" s="538"/>
      <c r="CP155" s="538"/>
      <c r="CQ155" s="538"/>
      <c r="CR155" s="538"/>
      <c r="CS155" s="538"/>
      <c r="CT155" s="538"/>
      <c r="CU155" s="538"/>
      <c r="CV155" s="538"/>
      <c r="CW155" s="538"/>
      <c r="CX155" s="538"/>
      <c r="CY155" s="538"/>
      <c r="CZ155" s="538"/>
      <c r="DA155" s="539"/>
    </row>
    <row r="156" spans="1:105" s="123" customFormat="1" ht="15" customHeight="1" x14ac:dyDescent="0.25">
      <c r="A156" s="484" t="s">
        <v>537</v>
      </c>
      <c r="B156" s="484"/>
      <c r="C156" s="484"/>
      <c r="D156" s="484"/>
      <c r="E156" s="484"/>
      <c r="F156" s="484"/>
      <c r="G156" s="484"/>
      <c r="H156" s="549" t="s">
        <v>559</v>
      </c>
      <c r="I156" s="549"/>
      <c r="J156" s="549"/>
      <c r="K156" s="549"/>
      <c r="L156" s="549"/>
      <c r="M156" s="549"/>
      <c r="N156" s="549"/>
      <c r="O156" s="549"/>
      <c r="P156" s="549"/>
      <c r="Q156" s="549"/>
      <c r="R156" s="549"/>
      <c r="S156" s="549"/>
      <c r="T156" s="549"/>
      <c r="U156" s="549"/>
      <c r="V156" s="549"/>
      <c r="W156" s="549"/>
      <c r="X156" s="549"/>
      <c r="Y156" s="549"/>
      <c r="Z156" s="549"/>
      <c r="AA156" s="549"/>
      <c r="AB156" s="549"/>
      <c r="AC156" s="549"/>
      <c r="AD156" s="549"/>
      <c r="AE156" s="549"/>
      <c r="AF156" s="549"/>
      <c r="AG156" s="549"/>
      <c r="AH156" s="549"/>
      <c r="AI156" s="549"/>
      <c r="AJ156" s="549"/>
      <c r="AK156" s="549"/>
      <c r="AL156" s="549"/>
      <c r="AM156" s="549"/>
      <c r="AN156" s="549"/>
      <c r="AO156" s="549"/>
      <c r="AP156" s="549"/>
      <c r="AQ156" s="549"/>
      <c r="AR156" s="549"/>
      <c r="AS156" s="549"/>
      <c r="AT156" s="549"/>
      <c r="AU156" s="549"/>
      <c r="AV156" s="549"/>
      <c r="AW156" s="549"/>
      <c r="AX156" s="549"/>
      <c r="AY156" s="549"/>
      <c r="AZ156" s="549"/>
      <c r="BA156" s="549"/>
      <c r="BB156" s="549"/>
      <c r="BC156" s="549"/>
      <c r="BD156" s="480">
        <v>3</v>
      </c>
      <c r="BE156" s="480"/>
      <c r="BF156" s="480"/>
      <c r="BG156" s="480"/>
      <c r="BH156" s="480"/>
      <c r="BI156" s="480"/>
      <c r="BJ156" s="480"/>
      <c r="BK156" s="480"/>
      <c r="BL156" s="480"/>
      <c r="BM156" s="480"/>
      <c r="BN156" s="480"/>
      <c r="BO156" s="480"/>
      <c r="BP156" s="480"/>
      <c r="BQ156" s="480"/>
      <c r="BR156" s="480"/>
      <c r="BS156" s="480"/>
      <c r="BT156" s="480">
        <v>6</v>
      </c>
      <c r="BU156" s="480"/>
      <c r="BV156" s="480"/>
      <c r="BW156" s="480"/>
      <c r="BX156" s="480"/>
      <c r="BY156" s="480"/>
      <c r="BZ156" s="480"/>
      <c r="CA156" s="480"/>
      <c r="CB156" s="480"/>
      <c r="CC156" s="480"/>
      <c r="CD156" s="480"/>
      <c r="CE156" s="480"/>
      <c r="CF156" s="480"/>
      <c r="CG156" s="480"/>
      <c r="CH156" s="480"/>
      <c r="CI156" s="480"/>
      <c r="CJ156" s="454">
        <v>31649.94</v>
      </c>
      <c r="CK156" s="454"/>
      <c r="CL156" s="454"/>
      <c r="CM156" s="454"/>
      <c r="CN156" s="454"/>
      <c r="CO156" s="454"/>
      <c r="CP156" s="454"/>
      <c r="CQ156" s="454"/>
      <c r="CR156" s="454"/>
      <c r="CS156" s="454"/>
      <c r="CT156" s="454"/>
      <c r="CU156" s="454"/>
      <c r="CV156" s="454"/>
      <c r="CW156" s="454"/>
      <c r="CX156" s="454"/>
      <c r="CY156" s="454"/>
      <c r="CZ156" s="454"/>
      <c r="DA156" s="454"/>
    </row>
    <row r="157" spans="1:105" s="123" customFormat="1" ht="21.75" customHeight="1" x14ac:dyDescent="0.25">
      <c r="A157" s="484" t="s">
        <v>410</v>
      </c>
      <c r="B157" s="484"/>
      <c r="C157" s="484"/>
      <c r="D157" s="484"/>
      <c r="E157" s="484"/>
      <c r="F157" s="484"/>
      <c r="G157" s="484"/>
      <c r="H157" s="549" t="s">
        <v>829</v>
      </c>
      <c r="I157" s="549"/>
      <c r="J157" s="549"/>
      <c r="K157" s="549"/>
      <c r="L157" s="549"/>
      <c r="M157" s="549"/>
      <c r="N157" s="549"/>
      <c r="O157" s="549"/>
      <c r="P157" s="549"/>
      <c r="Q157" s="549"/>
      <c r="R157" s="549"/>
      <c r="S157" s="549"/>
      <c r="T157" s="549"/>
      <c r="U157" s="549"/>
      <c r="V157" s="549"/>
      <c r="W157" s="549"/>
      <c r="X157" s="549"/>
      <c r="Y157" s="549"/>
      <c r="Z157" s="549"/>
      <c r="AA157" s="549"/>
      <c r="AB157" s="549"/>
      <c r="AC157" s="549"/>
      <c r="AD157" s="549"/>
      <c r="AE157" s="549"/>
      <c r="AF157" s="549"/>
      <c r="AG157" s="549"/>
      <c r="AH157" s="549"/>
      <c r="AI157" s="549"/>
      <c r="AJ157" s="549"/>
      <c r="AK157" s="549"/>
      <c r="AL157" s="549"/>
      <c r="AM157" s="549"/>
      <c r="AN157" s="549"/>
      <c r="AO157" s="549"/>
      <c r="AP157" s="549"/>
      <c r="AQ157" s="549"/>
      <c r="AR157" s="549"/>
      <c r="AS157" s="549"/>
      <c r="AT157" s="549"/>
      <c r="AU157" s="549"/>
      <c r="AV157" s="549"/>
      <c r="AW157" s="549"/>
      <c r="AX157" s="549"/>
      <c r="AY157" s="549"/>
      <c r="AZ157" s="549"/>
      <c r="BA157" s="549"/>
      <c r="BB157" s="549"/>
      <c r="BC157" s="549"/>
      <c r="BD157" s="480">
        <v>3</v>
      </c>
      <c r="BE157" s="480"/>
      <c r="BF157" s="480"/>
      <c r="BG157" s="480"/>
      <c r="BH157" s="480"/>
      <c r="BI157" s="480"/>
      <c r="BJ157" s="480"/>
      <c r="BK157" s="480"/>
      <c r="BL157" s="480"/>
      <c r="BM157" s="480"/>
      <c r="BN157" s="480"/>
      <c r="BO157" s="480"/>
      <c r="BP157" s="480"/>
      <c r="BQ157" s="480"/>
      <c r="BR157" s="480"/>
      <c r="BS157" s="480"/>
      <c r="BT157" s="480">
        <v>3</v>
      </c>
      <c r="BU157" s="480"/>
      <c r="BV157" s="480"/>
      <c r="BW157" s="480"/>
      <c r="BX157" s="480"/>
      <c r="BY157" s="480"/>
      <c r="BZ157" s="480"/>
      <c r="CA157" s="480"/>
      <c r="CB157" s="480"/>
      <c r="CC157" s="480"/>
      <c r="CD157" s="480"/>
      <c r="CE157" s="480"/>
      <c r="CF157" s="480"/>
      <c r="CG157" s="480"/>
      <c r="CH157" s="480"/>
      <c r="CI157" s="480"/>
      <c r="CJ157" s="454">
        <v>54000</v>
      </c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CU157" s="454"/>
      <c r="CV157" s="454"/>
      <c r="CW157" s="454"/>
      <c r="CX157" s="454"/>
      <c r="CY157" s="454"/>
      <c r="CZ157" s="454"/>
      <c r="DA157" s="454"/>
    </row>
    <row r="158" spans="1:105" s="123" customFormat="1" ht="15" customHeight="1" x14ac:dyDescent="0.25">
      <c r="A158" s="519" t="s">
        <v>408</v>
      </c>
      <c r="B158" s="520"/>
      <c r="C158" s="520"/>
      <c r="D158" s="520"/>
      <c r="E158" s="520"/>
      <c r="F158" s="520"/>
      <c r="G158" s="521"/>
      <c r="H158" s="522" t="s">
        <v>560</v>
      </c>
      <c r="I158" s="523"/>
      <c r="J158" s="523"/>
      <c r="K158" s="523"/>
      <c r="L158" s="523"/>
      <c r="M158" s="523"/>
      <c r="N158" s="523"/>
      <c r="O158" s="523"/>
      <c r="P158" s="523"/>
      <c r="Q158" s="523"/>
      <c r="R158" s="523"/>
      <c r="S158" s="523"/>
      <c r="T158" s="523"/>
      <c r="U158" s="523"/>
      <c r="V158" s="523"/>
      <c r="W158" s="523"/>
      <c r="X158" s="523"/>
      <c r="Y158" s="523"/>
      <c r="Z158" s="523"/>
      <c r="AA158" s="523"/>
      <c r="AB158" s="523"/>
      <c r="AC158" s="523"/>
      <c r="AD158" s="523"/>
      <c r="AE158" s="523"/>
      <c r="AF158" s="523"/>
      <c r="AG158" s="523"/>
      <c r="AH158" s="523"/>
      <c r="AI158" s="523"/>
      <c r="AJ158" s="523"/>
      <c r="AK158" s="523"/>
      <c r="AL158" s="523"/>
      <c r="AM158" s="523"/>
      <c r="AN158" s="523"/>
      <c r="AO158" s="523"/>
      <c r="AP158" s="523"/>
      <c r="AQ158" s="523"/>
      <c r="AR158" s="523"/>
      <c r="AS158" s="523"/>
      <c r="AT158" s="523"/>
      <c r="AU158" s="523"/>
      <c r="AV158" s="523"/>
      <c r="AW158" s="523"/>
      <c r="AX158" s="523"/>
      <c r="AY158" s="523"/>
      <c r="AZ158" s="523"/>
      <c r="BA158" s="523"/>
      <c r="BB158" s="523"/>
      <c r="BC158" s="524"/>
      <c r="BD158" s="515">
        <v>2</v>
      </c>
      <c r="BE158" s="516"/>
      <c r="BF158" s="516"/>
      <c r="BG158" s="516"/>
      <c r="BH158" s="516"/>
      <c r="BI158" s="516"/>
      <c r="BJ158" s="516"/>
      <c r="BK158" s="516"/>
      <c r="BL158" s="516"/>
      <c r="BM158" s="516"/>
      <c r="BN158" s="516"/>
      <c r="BO158" s="516"/>
      <c r="BP158" s="516"/>
      <c r="BQ158" s="516"/>
      <c r="BR158" s="516"/>
      <c r="BS158" s="517"/>
      <c r="BT158" s="515">
        <v>1</v>
      </c>
      <c r="BU158" s="516"/>
      <c r="BV158" s="516"/>
      <c r="BW158" s="516"/>
      <c r="BX158" s="516"/>
      <c r="BY158" s="516"/>
      <c r="BZ158" s="516"/>
      <c r="CA158" s="516"/>
      <c r="CB158" s="516"/>
      <c r="CC158" s="516"/>
      <c r="CD158" s="516"/>
      <c r="CE158" s="516"/>
      <c r="CF158" s="516"/>
      <c r="CG158" s="516"/>
      <c r="CH158" s="516"/>
      <c r="CI158" s="517"/>
      <c r="CJ158" s="540">
        <v>7002.68</v>
      </c>
      <c r="CK158" s="541"/>
      <c r="CL158" s="541"/>
      <c r="CM158" s="541"/>
      <c r="CN158" s="541"/>
      <c r="CO158" s="541"/>
      <c r="CP158" s="541"/>
      <c r="CQ158" s="541"/>
      <c r="CR158" s="541"/>
      <c r="CS158" s="541"/>
      <c r="CT158" s="541"/>
      <c r="CU158" s="541"/>
      <c r="CV158" s="541"/>
      <c r="CW158" s="541"/>
      <c r="CX158" s="541"/>
      <c r="CY158" s="541"/>
      <c r="CZ158" s="541"/>
      <c r="DA158" s="542"/>
    </row>
    <row r="159" spans="1:105" s="123" customFormat="1" ht="15" customHeight="1" x14ac:dyDescent="0.25">
      <c r="A159" s="519" t="s">
        <v>538</v>
      </c>
      <c r="B159" s="520"/>
      <c r="C159" s="520"/>
      <c r="D159" s="520"/>
      <c r="E159" s="520"/>
      <c r="F159" s="520"/>
      <c r="G159" s="521"/>
      <c r="H159" s="522" t="s">
        <v>779</v>
      </c>
      <c r="I159" s="523"/>
      <c r="J159" s="523"/>
      <c r="K159" s="523"/>
      <c r="L159" s="523"/>
      <c r="M159" s="523"/>
      <c r="N159" s="523"/>
      <c r="O159" s="523"/>
      <c r="P159" s="523"/>
      <c r="Q159" s="523"/>
      <c r="R159" s="523"/>
      <c r="S159" s="523"/>
      <c r="T159" s="523"/>
      <c r="U159" s="523"/>
      <c r="V159" s="523"/>
      <c r="W159" s="523"/>
      <c r="X159" s="523"/>
      <c r="Y159" s="523"/>
      <c r="Z159" s="523"/>
      <c r="AA159" s="523"/>
      <c r="AB159" s="523"/>
      <c r="AC159" s="523"/>
      <c r="AD159" s="523"/>
      <c r="AE159" s="523"/>
      <c r="AF159" s="523"/>
      <c r="AG159" s="523"/>
      <c r="AH159" s="523"/>
      <c r="AI159" s="523"/>
      <c r="AJ159" s="523"/>
      <c r="AK159" s="523"/>
      <c r="AL159" s="523"/>
      <c r="AM159" s="523"/>
      <c r="AN159" s="523"/>
      <c r="AO159" s="523"/>
      <c r="AP159" s="523"/>
      <c r="AQ159" s="523"/>
      <c r="AR159" s="523"/>
      <c r="AS159" s="523"/>
      <c r="AT159" s="523"/>
      <c r="AU159" s="523"/>
      <c r="AV159" s="523"/>
      <c r="AW159" s="523"/>
      <c r="AX159" s="523"/>
      <c r="AY159" s="523"/>
      <c r="AZ159" s="523"/>
      <c r="BA159" s="523"/>
      <c r="BB159" s="523"/>
      <c r="BC159" s="524"/>
      <c r="BD159" s="515">
        <v>2</v>
      </c>
      <c r="BE159" s="516"/>
      <c r="BF159" s="516"/>
      <c r="BG159" s="516"/>
      <c r="BH159" s="516"/>
      <c r="BI159" s="516"/>
      <c r="BJ159" s="516"/>
      <c r="BK159" s="516"/>
      <c r="BL159" s="516"/>
      <c r="BM159" s="516"/>
      <c r="BN159" s="516"/>
      <c r="BO159" s="516"/>
      <c r="BP159" s="516"/>
      <c r="BQ159" s="516"/>
      <c r="BR159" s="516"/>
      <c r="BS159" s="517"/>
      <c r="BT159" s="515">
        <v>66</v>
      </c>
      <c r="BU159" s="516"/>
      <c r="BV159" s="516"/>
      <c r="BW159" s="516"/>
      <c r="BX159" s="516"/>
      <c r="BY159" s="516"/>
      <c r="BZ159" s="516"/>
      <c r="CA159" s="516"/>
      <c r="CB159" s="516"/>
      <c r="CC159" s="516"/>
      <c r="CD159" s="516"/>
      <c r="CE159" s="516"/>
      <c r="CF159" s="516"/>
      <c r="CG159" s="516"/>
      <c r="CH159" s="516"/>
      <c r="CI159" s="517"/>
      <c r="CJ159" s="540">
        <v>1812500</v>
      </c>
      <c r="CK159" s="541"/>
      <c r="CL159" s="541"/>
      <c r="CM159" s="541"/>
      <c r="CN159" s="541"/>
      <c r="CO159" s="541"/>
      <c r="CP159" s="541"/>
      <c r="CQ159" s="541"/>
      <c r="CR159" s="541"/>
      <c r="CS159" s="541"/>
      <c r="CT159" s="541"/>
      <c r="CU159" s="541"/>
      <c r="CV159" s="541"/>
      <c r="CW159" s="541"/>
      <c r="CX159" s="541"/>
      <c r="CY159" s="541"/>
      <c r="CZ159" s="541"/>
      <c r="DA159" s="542"/>
    </row>
    <row r="160" spans="1:105" s="123" customFormat="1" ht="15" customHeight="1" x14ac:dyDescent="0.25">
      <c r="A160" s="484"/>
      <c r="B160" s="484"/>
      <c r="C160" s="484"/>
      <c r="D160" s="484"/>
      <c r="E160" s="484"/>
      <c r="F160" s="484"/>
      <c r="G160" s="484"/>
      <c r="H160" s="488" t="s">
        <v>259</v>
      </c>
      <c r="I160" s="488"/>
      <c r="J160" s="488"/>
      <c r="K160" s="488"/>
      <c r="L160" s="488"/>
      <c r="M160" s="488"/>
      <c r="N160" s="488"/>
      <c r="O160" s="488"/>
      <c r="P160" s="488"/>
      <c r="Q160" s="488"/>
      <c r="R160" s="488"/>
      <c r="S160" s="488"/>
      <c r="T160" s="488"/>
      <c r="U160" s="488"/>
      <c r="V160" s="488"/>
      <c r="W160" s="488"/>
      <c r="X160" s="488"/>
      <c r="Y160" s="488"/>
      <c r="Z160" s="488"/>
      <c r="AA160" s="488"/>
      <c r="AB160" s="488"/>
      <c r="AC160" s="488"/>
      <c r="AD160" s="488"/>
      <c r="AE160" s="488"/>
      <c r="AF160" s="488"/>
      <c r="AG160" s="488"/>
      <c r="AH160" s="488"/>
      <c r="AI160" s="488"/>
      <c r="AJ160" s="488"/>
      <c r="AK160" s="488"/>
      <c r="AL160" s="488"/>
      <c r="AM160" s="488"/>
      <c r="AN160" s="488"/>
      <c r="AO160" s="488"/>
      <c r="AP160" s="488"/>
      <c r="AQ160" s="488"/>
      <c r="AR160" s="488"/>
      <c r="AS160" s="488"/>
      <c r="AT160" s="488"/>
      <c r="AU160" s="488"/>
      <c r="AV160" s="488"/>
      <c r="AW160" s="488"/>
      <c r="AX160" s="488"/>
      <c r="AY160" s="488"/>
      <c r="AZ160" s="488"/>
      <c r="BA160" s="488"/>
      <c r="BB160" s="488"/>
      <c r="BC160" s="489"/>
      <c r="BD160" s="480" t="s">
        <v>7</v>
      </c>
      <c r="BE160" s="480"/>
      <c r="BF160" s="480"/>
      <c r="BG160" s="480"/>
      <c r="BH160" s="480"/>
      <c r="BI160" s="480"/>
      <c r="BJ160" s="480"/>
      <c r="BK160" s="480"/>
      <c r="BL160" s="480"/>
      <c r="BM160" s="480"/>
      <c r="BN160" s="480"/>
      <c r="BO160" s="480"/>
      <c r="BP160" s="480"/>
      <c r="BQ160" s="480"/>
      <c r="BR160" s="480"/>
      <c r="BS160" s="480"/>
      <c r="BT160" s="480" t="s">
        <v>7</v>
      </c>
      <c r="BU160" s="480"/>
      <c r="BV160" s="480"/>
      <c r="BW160" s="480"/>
      <c r="BX160" s="480"/>
      <c r="BY160" s="480"/>
      <c r="BZ160" s="480"/>
      <c r="CA160" s="480"/>
      <c r="CB160" s="480"/>
      <c r="CC160" s="480"/>
      <c r="CD160" s="480"/>
      <c r="CE160" s="480"/>
      <c r="CF160" s="480"/>
      <c r="CG160" s="480"/>
      <c r="CH160" s="480"/>
      <c r="CI160" s="480"/>
      <c r="CJ160" s="558">
        <f>SUM(CJ151:DA159)</f>
        <v>4773953.5600000005</v>
      </c>
      <c r="CK160" s="558"/>
      <c r="CL160" s="558"/>
      <c r="CM160" s="558"/>
      <c r="CN160" s="558"/>
      <c r="CO160" s="558"/>
      <c r="CP160" s="558"/>
      <c r="CQ160" s="558"/>
      <c r="CR160" s="558"/>
      <c r="CS160" s="558"/>
      <c r="CT160" s="558"/>
      <c r="CU160" s="558"/>
      <c r="CV160" s="558"/>
      <c r="CW160" s="558"/>
      <c r="CX160" s="558"/>
      <c r="CY160" s="558"/>
      <c r="CZ160" s="558"/>
      <c r="DA160" s="558"/>
    </row>
    <row r="162" spans="1:105" s="118" customFormat="1" ht="14.25" x14ac:dyDescent="0.2">
      <c r="A162" s="494" t="s">
        <v>330</v>
      </c>
      <c r="B162" s="494"/>
      <c r="C162" s="494"/>
      <c r="D162" s="494"/>
      <c r="E162" s="494"/>
      <c r="F162" s="494"/>
      <c r="G162" s="494"/>
      <c r="H162" s="494"/>
      <c r="I162" s="494"/>
      <c r="J162" s="494"/>
      <c r="K162" s="494"/>
      <c r="L162" s="494"/>
      <c r="M162" s="494"/>
      <c r="N162" s="494"/>
      <c r="O162" s="494"/>
      <c r="P162" s="494"/>
      <c r="Q162" s="494"/>
      <c r="R162" s="494"/>
      <c r="S162" s="494"/>
      <c r="T162" s="494"/>
      <c r="U162" s="494"/>
      <c r="V162" s="494"/>
      <c r="W162" s="494"/>
      <c r="X162" s="494"/>
      <c r="Y162" s="494"/>
      <c r="Z162" s="494"/>
      <c r="AA162" s="494"/>
      <c r="AB162" s="494"/>
      <c r="AC162" s="494"/>
      <c r="AD162" s="494"/>
      <c r="AE162" s="494"/>
      <c r="AF162" s="494"/>
      <c r="AG162" s="494"/>
      <c r="AH162" s="494"/>
      <c r="AI162" s="494"/>
      <c r="AJ162" s="494"/>
      <c r="AK162" s="494"/>
      <c r="AL162" s="494"/>
      <c r="AM162" s="494"/>
      <c r="AN162" s="494"/>
      <c r="AO162" s="494"/>
      <c r="AP162" s="494"/>
      <c r="AQ162" s="494"/>
      <c r="AR162" s="494"/>
      <c r="AS162" s="494"/>
      <c r="AT162" s="494"/>
      <c r="AU162" s="494"/>
      <c r="AV162" s="494"/>
      <c r="AW162" s="494"/>
      <c r="AX162" s="494"/>
      <c r="AY162" s="494"/>
      <c r="AZ162" s="494"/>
      <c r="BA162" s="494"/>
      <c r="BB162" s="494"/>
      <c r="BC162" s="494"/>
      <c r="BD162" s="494"/>
      <c r="BE162" s="494"/>
      <c r="BF162" s="494"/>
      <c r="BG162" s="494"/>
      <c r="BH162" s="494"/>
      <c r="BI162" s="494"/>
      <c r="BJ162" s="494"/>
      <c r="BK162" s="494"/>
      <c r="BL162" s="494"/>
      <c r="BM162" s="494"/>
      <c r="BN162" s="494"/>
      <c r="BO162" s="494"/>
      <c r="BP162" s="494"/>
      <c r="BQ162" s="494"/>
      <c r="BR162" s="494"/>
      <c r="BS162" s="494"/>
      <c r="BT162" s="494"/>
      <c r="BU162" s="494"/>
      <c r="BV162" s="494"/>
      <c r="BW162" s="494"/>
      <c r="BX162" s="494"/>
      <c r="BY162" s="494"/>
      <c r="BZ162" s="494"/>
      <c r="CA162" s="494"/>
      <c r="CB162" s="494"/>
      <c r="CC162" s="494"/>
      <c r="CD162" s="494"/>
      <c r="CE162" s="494"/>
      <c r="CF162" s="494"/>
      <c r="CG162" s="494"/>
      <c r="CH162" s="494"/>
      <c r="CI162" s="494"/>
      <c r="CJ162" s="494"/>
      <c r="CK162" s="494"/>
      <c r="CL162" s="494"/>
      <c r="CM162" s="494"/>
      <c r="CN162" s="494"/>
      <c r="CO162" s="494"/>
      <c r="CP162" s="494"/>
      <c r="CQ162" s="494"/>
      <c r="CR162" s="494"/>
      <c r="CS162" s="494"/>
      <c r="CT162" s="494"/>
      <c r="CU162" s="494"/>
      <c r="CV162" s="494"/>
      <c r="CW162" s="494"/>
      <c r="CX162" s="494"/>
      <c r="CY162" s="494"/>
      <c r="CZ162" s="494"/>
      <c r="DA162" s="494"/>
    </row>
    <row r="163" spans="1:105" ht="10.5" customHeight="1" x14ac:dyDescent="0.25"/>
    <row r="164" spans="1:105" ht="30" customHeight="1" x14ac:dyDescent="0.25">
      <c r="A164" s="503" t="s">
        <v>249</v>
      </c>
      <c r="B164" s="504"/>
      <c r="C164" s="504"/>
      <c r="D164" s="504"/>
      <c r="E164" s="504"/>
      <c r="F164" s="504"/>
      <c r="G164" s="505"/>
      <c r="H164" s="503" t="s">
        <v>301</v>
      </c>
      <c r="I164" s="504"/>
      <c r="J164" s="504"/>
      <c r="K164" s="504"/>
      <c r="L164" s="504"/>
      <c r="M164" s="504"/>
      <c r="N164" s="504"/>
      <c r="O164" s="504"/>
      <c r="P164" s="504"/>
      <c r="Q164" s="504"/>
      <c r="R164" s="504"/>
      <c r="S164" s="504"/>
      <c r="T164" s="504"/>
      <c r="U164" s="504"/>
      <c r="V164" s="504"/>
      <c r="W164" s="504"/>
      <c r="X164" s="504"/>
      <c r="Y164" s="504"/>
      <c r="Z164" s="504"/>
      <c r="AA164" s="504"/>
      <c r="AB164" s="504"/>
      <c r="AC164" s="504"/>
      <c r="AD164" s="504"/>
      <c r="AE164" s="504"/>
      <c r="AF164" s="504"/>
      <c r="AG164" s="504"/>
      <c r="AH164" s="504"/>
      <c r="AI164" s="504"/>
      <c r="AJ164" s="504"/>
      <c r="AK164" s="504"/>
      <c r="AL164" s="504"/>
      <c r="AM164" s="504"/>
      <c r="AN164" s="504"/>
      <c r="AO164" s="504"/>
      <c r="AP164" s="504"/>
      <c r="AQ164" s="504"/>
      <c r="AR164" s="504"/>
      <c r="AS164" s="504"/>
      <c r="AT164" s="504"/>
      <c r="AU164" s="504"/>
      <c r="AV164" s="504"/>
      <c r="AW164" s="504"/>
      <c r="AX164" s="504"/>
      <c r="AY164" s="504"/>
      <c r="AZ164" s="504"/>
      <c r="BA164" s="504"/>
      <c r="BB164" s="504"/>
      <c r="BC164" s="504"/>
      <c r="BD164" s="504"/>
      <c r="BE164" s="504"/>
      <c r="BF164" s="504"/>
      <c r="BG164" s="504"/>
      <c r="BH164" s="504"/>
      <c r="BI164" s="504"/>
      <c r="BJ164" s="504"/>
      <c r="BK164" s="504"/>
      <c r="BL164" s="504"/>
      <c r="BM164" s="504"/>
      <c r="BN164" s="504"/>
      <c r="BO164" s="504"/>
      <c r="BP164" s="504"/>
      <c r="BQ164" s="504"/>
      <c r="BR164" s="504"/>
      <c r="BS164" s="505"/>
      <c r="BT164" s="503" t="s">
        <v>331</v>
      </c>
      <c r="BU164" s="504"/>
      <c r="BV164" s="504"/>
      <c r="BW164" s="504"/>
      <c r="BX164" s="504"/>
      <c r="BY164" s="504"/>
      <c r="BZ164" s="504"/>
      <c r="CA164" s="504"/>
      <c r="CB164" s="504"/>
      <c r="CC164" s="504"/>
      <c r="CD164" s="504"/>
      <c r="CE164" s="504"/>
      <c r="CF164" s="504"/>
      <c r="CG164" s="504"/>
      <c r="CH164" s="504"/>
      <c r="CI164" s="505"/>
      <c r="CJ164" s="503" t="s">
        <v>332</v>
      </c>
      <c r="CK164" s="504"/>
      <c r="CL164" s="504"/>
      <c r="CM164" s="504"/>
      <c r="CN164" s="504"/>
      <c r="CO164" s="504"/>
      <c r="CP164" s="504"/>
      <c r="CQ164" s="504"/>
      <c r="CR164" s="504"/>
      <c r="CS164" s="504"/>
      <c r="CT164" s="504"/>
      <c r="CU164" s="504"/>
      <c r="CV164" s="504"/>
      <c r="CW164" s="504"/>
      <c r="CX164" s="504"/>
      <c r="CY164" s="504"/>
      <c r="CZ164" s="504"/>
      <c r="DA164" s="505"/>
    </row>
    <row r="165" spans="1:105" s="35" customFormat="1" ht="12.75" x14ac:dyDescent="0.2">
      <c r="A165" s="491">
        <v>1</v>
      </c>
      <c r="B165" s="491"/>
      <c r="C165" s="491"/>
      <c r="D165" s="491"/>
      <c r="E165" s="491"/>
      <c r="F165" s="491"/>
      <c r="G165" s="491"/>
      <c r="H165" s="491">
        <v>2</v>
      </c>
      <c r="I165" s="491"/>
      <c r="J165" s="491"/>
      <c r="K165" s="491"/>
      <c r="L165" s="491"/>
      <c r="M165" s="491"/>
      <c r="N165" s="491"/>
      <c r="O165" s="491"/>
      <c r="P165" s="491"/>
      <c r="Q165" s="491"/>
      <c r="R165" s="491"/>
      <c r="S165" s="491"/>
      <c r="T165" s="491"/>
      <c r="U165" s="491"/>
      <c r="V165" s="491"/>
      <c r="W165" s="491"/>
      <c r="X165" s="491"/>
      <c r="Y165" s="491"/>
      <c r="Z165" s="491"/>
      <c r="AA165" s="491"/>
      <c r="AB165" s="491"/>
      <c r="AC165" s="491"/>
      <c r="AD165" s="491"/>
      <c r="AE165" s="491"/>
      <c r="AF165" s="491"/>
      <c r="AG165" s="491"/>
      <c r="AH165" s="491"/>
      <c r="AI165" s="491"/>
      <c r="AJ165" s="491"/>
      <c r="AK165" s="491"/>
      <c r="AL165" s="491"/>
      <c r="AM165" s="491"/>
      <c r="AN165" s="491"/>
      <c r="AO165" s="491"/>
      <c r="AP165" s="491"/>
      <c r="AQ165" s="491"/>
      <c r="AR165" s="491"/>
      <c r="AS165" s="491"/>
      <c r="AT165" s="491"/>
      <c r="AU165" s="491"/>
      <c r="AV165" s="491"/>
      <c r="AW165" s="491"/>
      <c r="AX165" s="491"/>
      <c r="AY165" s="491"/>
      <c r="AZ165" s="491"/>
      <c r="BA165" s="491"/>
      <c r="BB165" s="491"/>
      <c r="BC165" s="491"/>
      <c r="BD165" s="491"/>
      <c r="BE165" s="491"/>
      <c r="BF165" s="491"/>
      <c r="BG165" s="491"/>
      <c r="BH165" s="491"/>
      <c r="BI165" s="491"/>
      <c r="BJ165" s="491"/>
      <c r="BK165" s="491"/>
      <c r="BL165" s="491"/>
      <c r="BM165" s="491"/>
      <c r="BN165" s="491"/>
      <c r="BO165" s="491"/>
      <c r="BP165" s="491"/>
      <c r="BQ165" s="491"/>
      <c r="BR165" s="491"/>
      <c r="BS165" s="491"/>
      <c r="BT165" s="491">
        <v>3</v>
      </c>
      <c r="BU165" s="491"/>
      <c r="BV165" s="491"/>
      <c r="BW165" s="491"/>
      <c r="BX165" s="491"/>
      <c r="BY165" s="491"/>
      <c r="BZ165" s="491"/>
      <c r="CA165" s="491"/>
      <c r="CB165" s="491"/>
      <c r="CC165" s="491"/>
      <c r="CD165" s="491"/>
      <c r="CE165" s="491"/>
      <c r="CF165" s="491"/>
      <c r="CG165" s="491"/>
      <c r="CH165" s="491"/>
      <c r="CI165" s="491"/>
      <c r="CJ165" s="491">
        <v>4</v>
      </c>
      <c r="CK165" s="491"/>
      <c r="CL165" s="491"/>
      <c r="CM165" s="491"/>
      <c r="CN165" s="491"/>
      <c r="CO165" s="491"/>
      <c r="CP165" s="491"/>
      <c r="CQ165" s="491"/>
      <c r="CR165" s="491"/>
      <c r="CS165" s="491"/>
      <c r="CT165" s="491"/>
      <c r="CU165" s="491"/>
      <c r="CV165" s="491"/>
      <c r="CW165" s="491"/>
      <c r="CX165" s="491"/>
      <c r="CY165" s="491"/>
      <c r="CZ165" s="491"/>
      <c r="DA165" s="491"/>
    </row>
    <row r="166" spans="1:105" s="35" customFormat="1" ht="12.75" x14ac:dyDescent="0.2">
      <c r="A166" s="528">
        <v>1</v>
      </c>
      <c r="B166" s="529"/>
      <c r="C166" s="529"/>
      <c r="D166" s="529"/>
      <c r="E166" s="529"/>
      <c r="F166" s="529"/>
      <c r="G166" s="530"/>
      <c r="H166" s="534" t="s">
        <v>561</v>
      </c>
      <c r="I166" s="535"/>
      <c r="J166" s="535"/>
      <c r="K166" s="535"/>
      <c r="L166" s="535"/>
      <c r="M166" s="535"/>
      <c r="N166" s="535"/>
      <c r="O166" s="535"/>
      <c r="P166" s="535"/>
      <c r="Q166" s="535"/>
      <c r="R166" s="535"/>
      <c r="S166" s="535"/>
      <c r="T166" s="535"/>
      <c r="U166" s="535"/>
      <c r="V166" s="535"/>
      <c r="W166" s="535"/>
      <c r="X166" s="535"/>
      <c r="Y166" s="535"/>
      <c r="Z166" s="535"/>
      <c r="AA166" s="535"/>
      <c r="AB166" s="535"/>
      <c r="AC166" s="535"/>
      <c r="AD166" s="535"/>
      <c r="AE166" s="535"/>
      <c r="AF166" s="535"/>
      <c r="AG166" s="535"/>
      <c r="AH166" s="535"/>
      <c r="AI166" s="535"/>
      <c r="AJ166" s="535"/>
      <c r="AK166" s="535"/>
      <c r="AL166" s="535"/>
      <c r="AM166" s="535"/>
      <c r="AN166" s="535"/>
      <c r="AO166" s="535"/>
      <c r="AP166" s="535"/>
      <c r="AQ166" s="535"/>
      <c r="AR166" s="535"/>
      <c r="AS166" s="535"/>
      <c r="AT166" s="535"/>
      <c r="AU166" s="535"/>
      <c r="AV166" s="535"/>
      <c r="AW166" s="535"/>
      <c r="AX166" s="535"/>
      <c r="AY166" s="535"/>
      <c r="AZ166" s="535"/>
      <c r="BA166" s="535"/>
      <c r="BB166" s="535"/>
      <c r="BC166" s="535"/>
      <c r="BD166" s="535"/>
      <c r="BE166" s="535"/>
      <c r="BF166" s="535"/>
      <c r="BG166" s="535"/>
      <c r="BH166" s="535"/>
      <c r="BI166" s="535"/>
      <c r="BJ166" s="535"/>
      <c r="BK166" s="535"/>
      <c r="BL166" s="535"/>
      <c r="BM166" s="535"/>
      <c r="BN166" s="535"/>
      <c r="BO166" s="535"/>
      <c r="BP166" s="535"/>
      <c r="BQ166" s="535"/>
      <c r="BR166" s="535"/>
      <c r="BS166" s="536"/>
      <c r="BT166" s="528">
        <v>1</v>
      </c>
      <c r="BU166" s="529"/>
      <c r="BV166" s="529"/>
      <c r="BW166" s="529"/>
      <c r="BX166" s="529"/>
      <c r="BY166" s="529"/>
      <c r="BZ166" s="529"/>
      <c r="CA166" s="529"/>
      <c r="CB166" s="529"/>
      <c r="CC166" s="529"/>
      <c r="CD166" s="529"/>
      <c r="CE166" s="529"/>
      <c r="CF166" s="529"/>
      <c r="CG166" s="529"/>
      <c r="CH166" s="529"/>
      <c r="CI166" s="530"/>
      <c r="CJ166" s="537">
        <v>38000</v>
      </c>
      <c r="CK166" s="538"/>
      <c r="CL166" s="538"/>
      <c r="CM166" s="538"/>
      <c r="CN166" s="538"/>
      <c r="CO166" s="538"/>
      <c r="CP166" s="538"/>
      <c r="CQ166" s="538"/>
      <c r="CR166" s="538"/>
      <c r="CS166" s="538"/>
      <c r="CT166" s="538"/>
      <c r="CU166" s="538"/>
      <c r="CV166" s="538"/>
      <c r="CW166" s="538"/>
      <c r="CX166" s="538"/>
      <c r="CY166" s="538"/>
      <c r="CZ166" s="538"/>
      <c r="DA166" s="539"/>
    </row>
    <row r="167" spans="1:105" s="35" customFormat="1" ht="12.75" x14ac:dyDescent="0.2">
      <c r="A167" s="528">
        <v>2</v>
      </c>
      <c r="B167" s="529"/>
      <c r="C167" s="529"/>
      <c r="D167" s="529"/>
      <c r="E167" s="529"/>
      <c r="F167" s="529"/>
      <c r="G167" s="530"/>
      <c r="H167" s="534" t="s">
        <v>562</v>
      </c>
      <c r="I167" s="535"/>
      <c r="J167" s="535"/>
      <c r="K167" s="535"/>
      <c r="L167" s="535"/>
      <c r="M167" s="535"/>
      <c r="N167" s="535"/>
      <c r="O167" s="535"/>
      <c r="P167" s="535"/>
      <c r="Q167" s="535"/>
      <c r="R167" s="535"/>
      <c r="S167" s="535"/>
      <c r="T167" s="535"/>
      <c r="U167" s="535"/>
      <c r="V167" s="535"/>
      <c r="W167" s="535"/>
      <c r="X167" s="535"/>
      <c r="Y167" s="535"/>
      <c r="Z167" s="535"/>
      <c r="AA167" s="535"/>
      <c r="AB167" s="535"/>
      <c r="AC167" s="535"/>
      <c r="AD167" s="535"/>
      <c r="AE167" s="535"/>
      <c r="AF167" s="535"/>
      <c r="AG167" s="535"/>
      <c r="AH167" s="535"/>
      <c r="AI167" s="535"/>
      <c r="AJ167" s="535"/>
      <c r="AK167" s="535"/>
      <c r="AL167" s="535"/>
      <c r="AM167" s="535"/>
      <c r="AN167" s="535"/>
      <c r="AO167" s="535"/>
      <c r="AP167" s="535"/>
      <c r="AQ167" s="535"/>
      <c r="AR167" s="535"/>
      <c r="AS167" s="535"/>
      <c r="AT167" s="535"/>
      <c r="AU167" s="535"/>
      <c r="AV167" s="535"/>
      <c r="AW167" s="535"/>
      <c r="AX167" s="535"/>
      <c r="AY167" s="535"/>
      <c r="AZ167" s="535"/>
      <c r="BA167" s="535"/>
      <c r="BB167" s="535"/>
      <c r="BC167" s="535"/>
      <c r="BD167" s="535"/>
      <c r="BE167" s="535"/>
      <c r="BF167" s="535"/>
      <c r="BG167" s="535"/>
      <c r="BH167" s="535"/>
      <c r="BI167" s="535"/>
      <c r="BJ167" s="535"/>
      <c r="BK167" s="535"/>
      <c r="BL167" s="535"/>
      <c r="BM167" s="535"/>
      <c r="BN167" s="535"/>
      <c r="BO167" s="535"/>
      <c r="BP167" s="535"/>
      <c r="BQ167" s="535"/>
      <c r="BR167" s="535"/>
      <c r="BS167" s="536"/>
      <c r="BT167" s="528">
        <v>1</v>
      </c>
      <c r="BU167" s="529"/>
      <c r="BV167" s="529"/>
      <c r="BW167" s="529"/>
      <c r="BX167" s="529"/>
      <c r="BY167" s="529"/>
      <c r="BZ167" s="529"/>
      <c r="CA167" s="529"/>
      <c r="CB167" s="529"/>
      <c r="CC167" s="529"/>
      <c r="CD167" s="529"/>
      <c r="CE167" s="529"/>
      <c r="CF167" s="529"/>
      <c r="CG167" s="529"/>
      <c r="CH167" s="529"/>
      <c r="CI167" s="530"/>
      <c r="CJ167" s="537">
        <v>40000</v>
      </c>
      <c r="CK167" s="538"/>
      <c r="CL167" s="538"/>
      <c r="CM167" s="538"/>
      <c r="CN167" s="538"/>
      <c r="CO167" s="538"/>
      <c r="CP167" s="538"/>
      <c r="CQ167" s="538"/>
      <c r="CR167" s="538"/>
      <c r="CS167" s="538"/>
      <c r="CT167" s="538"/>
      <c r="CU167" s="538"/>
      <c r="CV167" s="538"/>
      <c r="CW167" s="538"/>
      <c r="CX167" s="538"/>
      <c r="CY167" s="538"/>
      <c r="CZ167" s="538"/>
      <c r="DA167" s="539"/>
    </row>
    <row r="168" spans="1:105" s="35" customFormat="1" ht="12.75" x14ac:dyDescent="0.2">
      <c r="A168" s="528">
        <v>3</v>
      </c>
      <c r="B168" s="529"/>
      <c r="C168" s="529"/>
      <c r="D168" s="529"/>
      <c r="E168" s="529"/>
      <c r="F168" s="529"/>
      <c r="G168" s="530"/>
      <c r="H168" s="534" t="s">
        <v>563</v>
      </c>
      <c r="I168" s="535"/>
      <c r="J168" s="535"/>
      <c r="K168" s="535"/>
      <c r="L168" s="535"/>
      <c r="M168" s="535"/>
      <c r="N168" s="535"/>
      <c r="O168" s="535"/>
      <c r="P168" s="535"/>
      <c r="Q168" s="535"/>
      <c r="R168" s="535"/>
      <c r="S168" s="535"/>
      <c r="T168" s="535"/>
      <c r="U168" s="535"/>
      <c r="V168" s="535"/>
      <c r="W168" s="535"/>
      <c r="X168" s="535"/>
      <c r="Y168" s="535"/>
      <c r="Z168" s="535"/>
      <c r="AA168" s="535"/>
      <c r="AB168" s="535"/>
      <c r="AC168" s="535"/>
      <c r="AD168" s="535"/>
      <c r="AE168" s="535"/>
      <c r="AF168" s="535"/>
      <c r="AG168" s="535"/>
      <c r="AH168" s="535"/>
      <c r="AI168" s="535"/>
      <c r="AJ168" s="535"/>
      <c r="AK168" s="535"/>
      <c r="AL168" s="535"/>
      <c r="AM168" s="535"/>
      <c r="AN168" s="535"/>
      <c r="AO168" s="535"/>
      <c r="AP168" s="535"/>
      <c r="AQ168" s="535"/>
      <c r="AR168" s="535"/>
      <c r="AS168" s="535"/>
      <c r="AT168" s="535"/>
      <c r="AU168" s="535"/>
      <c r="AV168" s="535"/>
      <c r="AW168" s="535"/>
      <c r="AX168" s="535"/>
      <c r="AY168" s="535"/>
      <c r="AZ168" s="535"/>
      <c r="BA168" s="535"/>
      <c r="BB168" s="535"/>
      <c r="BC168" s="535"/>
      <c r="BD168" s="535"/>
      <c r="BE168" s="535"/>
      <c r="BF168" s="535"/>
      <c r="BG168" s="535"/>
      <c r="BH168" s="535"/>
      <c r="BI168" s="535"/>
      <c r="BJ168" s="535"/>
      <c r="BK168" s="535"/>
      <c r="BL168" s="535"/>
      <c r="BM168" s="535"/>
      <c r="BN168" s="535"/>
      <c r="BO168" s="535"/>
      <c r="BP168" s="535"/>
      <c r="BQ168" s="535"/>
      <c r="BR168" s="535"/>
      <c r="BS168" s="536"/>
      <c r="BT168" s="528">
        <v>1</v>
      </c>
      <c r="BU168" s="529"/>
      <c r="BV168" s="529"/>
      <c r="BW168" s="529"/>
      <c r="BX168" s="529"/>
      <c r="BY168" s="529"/>
      <c r="BZ168" s="529"/>
      <c r="CA168" s="529"/>
      <c r="CB168" s="529"/>
      <c r="CC168" s="529"/>
      <c r="CD168" s="529"/>
      <c r="CE168" s="529"/>
      <c r="CF168" s="529"/>
      <c r="CG168" s="529"/>
      <c r="CH168" s="529"/>
      <c r="CI168" s="530"/>
      <c r="CJ168" s="537">
        <v>88750</v>
      </c>
      <c r="CK168" s="538"/>
      <c r="CL168" s="538"/>
      <c r="CM168" s="538"/>
      <c r="CN168" s="538"/>
      <c r="CO168" s="538"/>
      <c r="CP168" s="538"/>
      <c r="CQ168" s="538"/>
      <c r="CR168" s="538"/>
      <c r="CS168" s="538"/>
      <c r="CT168" s="538"/>
      <c r="CU168" s="538"/>
      <c r="CV168" s="538"/>
      <c r="CW168" s="538"/>
      <c r="CX168" s="538"/>
      <c r="CY168" s="538"/>
      <c r="CZ168" s="538"/>
      <c r="DA168" s="539"/>
    </row>
    <row r="169" spans="1:105" s="35" customFormat="1" ht="12.75" x14ac:dyDescent="0.2">
      <c r="A169" s="528">
        <v>4</v>
      </c>
      <c r="B169" s="529"/>
      <c r="C169" s="529"/>
      <c r="D169" s="529"/>
      <c r="E169" s="529"/>
      <c r="F169" s="529"/>
      <c r="G169" s="530"/>
      <c r="H169" s="534" t="s">
        <v>564</v>
      </c>
      <c r="I169" s="535"/>
      <c r="J169" s="535"/>
      <c r="K169" s="535"/>
      <c r="L169" s="535"/>
      <c r="M169" s="535"/>
      <c r="N169" s="535"/>
      <c r="O169" s="535"/>
      <c r="P169" s="535"/>
      <c r="Q169" s="535"/>
      <c r="R169" s="535"/>
      <c r="S169" s="535"/>
      <c r="T169" s="535"/>
      <c r="U169" s="535"/>
      <c r="V169" s="535"/>
      <c r="W169" s="535"/>
      <c r="X169" s="535"/>
      <c r="Y169" s="535"/>
      <c r="Z169" s="535"/>
      <c r="AA169" s="535"/>
      <c r="AB169" s="535"/>
      <c r="AC169" s="535"/>
      <c r="AD169" s="535"/>
      <c r="AE169" s="535"/>
      <c r="AF169" s="535"/>
      <c r="AG169" s="535"/>
      <c r="AH169" s="535"/>
      <c r="AI169" s="535"/>
      <c r="AJ169" s="535"/>
      <c r="AK169" s="535"/>
      <c r="AL169" s="535"/>
      <c r="AM169" s="535"/>
      <c r="AN169" s="535"/>
      <c r="AO169" s="535"/>
      <c r="AP169" s="535"/>
      <c r="AQ169" s="535"/>
      <c r="AR169" s="535"/>
      <c r="AS169" s="535"/>
      <c r="AT169" s="535"/>
      <c r="AU169" s="535"/>
      <c r="AV169" s="535"/>
      <c r="AW169" s="535"/>
      <c r="AX169" s="535"/>
      <c r="AY169" s="535"/>
      <c r="AZ169" s="535"/>
      <c r="BA169" s="535"/>
      <c r="BB169" s="535"/>
      <c r="BC169" s="535"/>
      <c r="BD169" s="535"/>
      <c r="BE169" s="535"/>
      <c r="BF169" s="535"/>
      <c r="BG169" s="535"/>
      <c r="BH169" s="535"/>
      <c r="BI169" s="535"/>
      <c r="BJ169" s="535"/>
      <c r="BK169" s="535"/>
      <c r="BL169" s="535"/>
      <c r="BM169" s="535"/>
      <c r="BN169" s="535"/>
      <c r="BO169" s="535"/>
      <c r="BP169" s="535"/>
      <c r="BQ169" s="535"/>
      <c r="BR169" s="535"/>
      <c r="BS169" s="536"/>
      <c r="BT169" s="528">
        <v>1</v>
      </c>
      <c r="BU169" s="529"/>
      <c r="BV169" s="529"/>
      <c r="BW169" s="529"/>
      <c r="BX169" s="529"/>
      <c r="BY169" s="529"/>
      <c r="BZ169" s="529"/>
      <c r="CA169" s="529"/>
      <c r="CB169" s="529"/>
      <c r="CC169" s="529"/>
      <c r="CD169" s="529"/>
      <c r="CE169" s="529"/>
      <c r="CF169" s="529"/>
      <c r="CG169" s="529"/>
      <c r="CH169" s="529"/>
      <c r="CI169" s="530"/>
      <c r="CJ169" s="537">
        <v>65345.23</v>
      </c>
      <c r="CK169" s="538"/>
      <c r="CL169" s="538"/>
      <c r="CM169" s="538"/>
      <c r="CN169" s="538"/>
      <c r="CO169" s="538"/>
      <c r="CP169" s="538"/>
      <c r="CQ169" s="538"/>
      <c r="CR169" s="538"/>
      <c r="CS169" s="538"/>
      <c r="CT169" s="538"/>
      <c r="CU169" s="538"/>
      <c r="CV169" s="538"/>
      <c r="CW169" s="538"/>
      <c r="CX169" s="538"/>
      <c r="CY169" s="538"/>
      <c r="CZ169" s="538"/>
      <c r="DA169" s="539"/>
    </row>
    <row r="170" spans="1:105" s="35" customFormat="1" ht="12.75" x14ac:dyDescent="0.2">
      <c r="A170" s="528">
        <v>5</v>
      </c>
      <c r="B170" s="529"/>
      <c r="C170" s="529"/>
      <c r="D170" s="529"/>
      <c r="E170" s="529"/>
      <c r="F170" s="529"/>
      <c r="G170" s="530"/>
      <c r="H170" s="534" t="s">
        <v>849</v>
      </c>
      <c r="I170" s="535"/>
      <c r="J170" s="535"/>
      <c r="K170" s="535"/>
      <c r="L170" s="535"/>
      <c r="M170" s="535"/>
      <c r="N170" s="535"/>
      <c r="O170" s="535"/>
      <c r="P170" s="535"/>
      <c r="Q170" s="535"/>
      <c r="R170" s="535"/>
      <c r="S170" s="535"/>
      <c r="T170" s="535"/>
      <c r="U170" s="535"/>
      <c r="V170" s="535"/>
      <c r="W170" s="535"/>
      <c r="X170" s="535"/>
      <c r="Y170" s="535"/>
      <c r="Z170" s="535"/>
      <c r="AA170" s="535"/>
      <c r="AB170" s="535"/>
      <c r="AC170" s="535"/>
      <c r="AD170" s="535"/>
      <c r="AE170" s="535"/>
      <c r="AF170" s="535"/>
      <c r="AG170" s="535"/>
      <c r="AH170" s="535"/>
      <c r="AI170" s="535"/>
      <c r="AJ170" s="535"/>
      <c r="AK170" s="535"/>
      <c r="AL170" s="535"/>
      <c r="AM170" s="535"/>
      <c r="AN170" s="535"/>
      <c r="AO170" s="535"/>
      <c r="AP170" s="535"/>
      <c r="AQ170" s="535"/>
      <c r="AR170" s="535"/>
      <c r="AS170" s="535"/>
      <c r="AT170" s="535"/>
      <c r="AU170" s="535"/>
      <c r="AV170" s="535"/>
      <c r="AW170" s="535"/>
      <c r="AX170" s="535"/>
      <c r="AY170" s="535"/>
      <c r="AZ170" s="535"/>
      <c r="BA170" s="535"/>
      <c r="BB170" s="535"/>
      <c r="BC170" s="535"/>
      <c r="BD170" s="535"/>
      <c r="BE170" s="535"/>
      <c r="BF170" s="535"/>
      <c r="BG170" s="535"/>
      <c r="BH170" s="535"/>
      <c r="BI170" s="535"/>
      <c r="BJ170" s="535"/>
      <c r="BK170" s="535"/>
      <c r="BL170" s="535"/>
      <c r="BM170" s="535"/>
      <c r="BN170" s="535"/>
      <c r="BO170" s="535"/>
      <c r="BP170" s="535"/>
      <c r="BQ170" s="535"/>
      <c r="BR170" s="535"/>
      <c r="BS170" s="536"/>
      <c r="BT170" s="528">
        <v>2</v>
      </c>
      <c r="BU170" s="529"/>
      <c r="BV170" s="529"/>
      <c r="BW170" s="529"/>
      <c r="BX170" s="529"/>
      <c r="BY170" s="529"/>
      <c r="BZ170" s="529"/>
      <c r="CA170" s="529"/>
      <c r="CB170" s="529"/>
      <c r="CC170" s="529"/>
      <c r="CD170" s="529"/>
      <c r="CE170" s="529"/>
      <c r="CF170" s="529"/>
      <c r="CG170" s="529"/>
      <c r="CH170" s="529"/>
      <c r="CI170" s="530"/>
      <c r="CJ170" s="537">
        <v>76000</v>
      </c>
      <c r="CK170" s="538"/>
      <c r="CL170" s="538"/>
      <c r="CM170" s="538"/>
      <c r="CN170" s="538"/>
      <c r="CO170" s="538"/>
      <c r="CP170" s="538"/>
      <c r="CQ170" s="538"/>
      <c r="CR170" s="538"/>
      <c r="CS170" s="538"/>
      <c r="CT170" s="538"/>
      <c r="CU170" s="538"/>
      <c r="CV170" s="538"/>
      <c r="CW170" s="538"/>
      <c r="CX170" s="538"/>
      <c r="CY170" s="538"/>
      <c r="CZ170" s="538"/>
      <c r="DA170" s="539"/>
    </row>
    <row r="171" spans="1:105" s="35" customFormat="1" ht="12.75" x14ac:dyDescent="0.2">
      <c r="A171" s="528">
        <v>6</v>
      </c>
      <c r="B171" s="529"/>
      <c r="C171" s="529"/>
      <c r="D171" s="529"/>
      <c r="E171" s="529"/>
      <c r="F171" s="529"/>
      <c r="G171" s="530"/>
      <c r="H171" s="534" t="s">
        <v>565</v>
      </c>
      <c r="I171" s="535"/>
      <c r="J171" s="535"/>
      <c r="K171" s="535"/>
      <c r="L171" s="535"/>
      <c r="M171" s="535"/>
      <c r="N171" s="535"/>
      <c r="O171" s="535"/>
      <c r="P171" s="535"/>
      <c r="Q171" s="535"/>
      <c r="R171" s="535"/>
      <c r="S171" s="535"/>
      <c r="T171" s="535"/>
      <c r="U171" s="535"/>
      <c r="V171" s="535"/>
      <c r="W171" s="535"/>
      <c r="X171" s="535"/>
      <c r="Y171" s="535"/>
      <c r="Z171" s="535"/>
      <c r="AA171" s="535"/>
      <c r="AB171" s="535"/>
      <c r="AC171" s="535"/>
      <c r="AD171" s="535"/>
      <c r="AE171" s="535"/>
      <c r="AF171" s="535"/>
      <c r="AG171" s="535"/>
      <c r="AH171" s="535"/>
      <c r="AI171" s="535"/>
      <c r="AJ171" s="535"/>
      <c r="AK171" s="535"/>
      <c r="AL171" s="535"/>
      <c r="AM171" s="535"/>
      <c r="AN171" s="535"/>
      <c r="AO171" s="535"/>
      <c r="AP171" s="535"/>
      <c r="AQ171" s="535"/>
      <c r="AR171" s="535"/>
      <c r="AS171" s="535"/>
      <c r="AT171" s="535"/>
      <c r="AU171" s="535"/>
      <c r="AV171" s="535"/>
      <c r="AW171" s="535"/>
      <c r="AX171" s="535"/>
      <c r="AY171" s="535"/>
      <c r="AZ171" s="535"/>
      <c r="BA171" s="535"/>
      <c r="BB171" s="535"/>
      <c r="BC171" s="535"/>
      <c r="BD171" s="535"/>
      <c r="BE171" s="535"/>
      <c r="BF171" s="535"/>
      <c r="BG171" s="535"/>
      <c r="BH171" s="535"/>
      <c r="BI171" s="535"/>
      <c r="BJ171" s="535"/>
      <c r="BK171" s="535"/>
      <c r="BL171" s="535"/>
      <c r="BM171" s="535"/>
      <c r="BN171" s="535"/>
      <c r="BO171" s="535"/>
      <c r="BP171" s="535"/>
      <c r="BQ171" s="535"/>
      <c r="BR171" s="535"/>
      <c r="BS171" s="536"/>
      <c r="BT171" s="528">
        <v>1</v>
      </c>
      <c r="BU171" s="529"/>
      <c r="BV171" s="529"/>
      <c r="BW171" s="529"/>
      <c r="BX171" s="529"/>
      <c r="BY171" s="529"/>
      <c r="BZ171" s="529"/>
      <c r="CA171" s="529"/>
      <c r="CB171" s="529"/>
      <c r="CC171" s="529"/>
      <c r="CD171" s="529"/>
      <c r="CE171" s="529"/>
      <c r="CF171" s="529"/>
      <c r="CG171" s="529"/>
      <c r="CH171" s="529"/>
      <c r="CI171" s="530"/>
      <c r="CJ171" s="537">
        <v>92000</v>
      </c>
      <c r="CK171" s="538"/>
      <c r="CL171" s="538"/>
      <c r="CM171" s="538"/>
      <c r="CN171" s="538"/>
      <c r="CO171" s="538"/>
      <c r="CP171" s="538"/>
      <c r="CQ171" s="538"/>
      <c r="CR171" s="538"/>
      <c r="CS171" s="538"/>
      <c r="CT171" s="538"/>
      <c r="CU171" s="538"/>
      <c r="CV171" s="538"/>
      <c r="CW171" s="538"/>
      <c r="CX171" s="538"/>
      <c r="CY171" s="538"/>
      <c r="CZ171" s="538"/>
      <c r="DA171" s="539"/>
    </row>
    <row r="172" spans="1:105" s="35" customFormat="1" ht="12.75" x14ac:dyDescent="0.2">
      <c r="A172" s="528">
        <v>7</v>
      </c>
      <c r="B172" s="529"/>
      <c r="C172" s="529"/>
      <c r="D172" s="529"/>
      <c r="E172" s="529"/>
      <c r="F172" s="529"/>
      <c r="G172" s="530"/>
      <c r="H172" s="534" t="s">
        <v>741</v>
      </c>
      <c r="I172" s="535"/>
      <c r="J172" s="535"/>
      <c r="K172" s="535"/>
      <c r="L172" s="535"/>
      <c r="M172" s="535"/>
      <c r="N172" s="535"/>
      <c r="O172" s="535"/>
      <c r="P172" s="535"/>
      <c r="Q172" s="535"/>
      <c r="R172" s="535"/>
      <c r="S172" s="535"/>
      <c r="T172" s="535"/>
      <c r="U172" s="535"/>
      <c r="V172" s="535"/>
      <c r="W172" s="535"/>
      <c r="X172" s="535"/>
      <c r="Y172" s="535"/>
      <c r="Z172" s="535"/>
      <c r="AA172" s="535"/>
      <c r="AB172" s="535"/>
      <c r="AC172" s="535"/>
      <c r="AD172" s="535"/>
      <c r="AE172" s="535"/>
      <c r="AF172" s="535"/>
      <c r="AG172" s="535"/>
      <c r="AH172" s="535"/>
      <c r="AI172" s="535"/>
      <c r="AJ172" s="535"/>
      <c r="AK172" s="535"/>
      <c r="AL172" s="535"/>
      <c r="AM172" s="535"/>
      <c r="AN172" s="535"/>
      <c r="AO172" s="535"/>
      <c r="AP172" s="535"/>
      <c r="AQ172" s="535"/>
      <c r="AR172" s="535"/>
      <c r="AS172" s="535"/>
      <c r="AT172" s="535"/>
      <c r="AU172" s="535"/>
      <c r="AV172" s="535"/>
      <c r="AW172" s="535"/>
      <c r="AX172" s="535"/>
      <c r="AY172" s="535"/>
      <c r="AZ172" s="535"/>
      <c r="BA172" s="535"/>
      <c r="BB172" s="535"/>
      <c r="BC172" s="535"/>
      <c r="BD172" s="535"/>
      <c r="BE172" s="535"/>
      <c r="BF172" s="535"/>
      <c r="BG172" s="535"/>
      <c r="BH172" s="535"/>
      <c r="BI172" s="535"/>
      <c r="BJ172" s="535"/>
      <c r="BK172" s="535"/>
      <c r="BL172" s="535"/>
      <c r="BM172" s="535"/>
      <c r="BN172" s="535"/>
      <c r="BO172" s="535"/>
      <c r="BP172" s="535"/>
      <c r="BQ172" s="535"/>
      <c r="BR172" s="535"/>
      <c r="BS172" s="536"/>
      <c r="BT172" s="528">
        <v>1</v>
      </c>
      <c r="BU172" s="529"/>
      <c r="BV172" s="529"/>
      <c r="BW172" s="529"/>
      <c r="BX172" s="529"/>
      <c r="BY172" s="529"/>
      <c r="BZ172" s="529"/>
      <c r="CA172" s="529"/>
      <c r="CB172" s="529"/>
      <c r="CC172" s="529"/>
      <c r="CD172" s="529"/>
      <c r="CE172" s="529"/>
      <c r="CF172" s="529"/>
      <c r="CG172" s="529"/>
      <c r="CH172" s="529"/>
      <c r="CI172" s="530"/>
      <c r="CJ172" s="537">
        <v>240000</v>
      </c>
      <c r="CK172" s="538"/>
      <c r="CL172" s="538"/>
      <c r="CM172" s="538"/>
      <c r="CN172" s="538"/>
      <c r="CO172" s="538"/>
      <c r="CP172" s="538"/>
      <c r="CQ172" s="538"/>
      <c r="CR172" s="538"/>
      <c r="CS172" s="538"/>
      <c r="CT172" s="538"/>
      <c r="CU172" s="538"/>
      <c r="CV172" s="538"/>
      <c r="CW172" s="538"/>
      <c r="CX172" s="538"/>
      <c r="CY172" s="538"/>
      <c r="CZ172" s="538"/>
      <c r="DA172" s="539"/>
    </row>
    <row r="173" spans="1:105" s="35" customFormat="1" ht="12.75" x14ac:dyDescent="0.2">
      <c r="A173" s="528">
        <v>8</v>
      </c>
      <c r="B173" s="529"/>
      <c r="C173" s="529"/>
      <c r="D173" s="529"/>
      <c r="E173" s="529"/>
      <c r="F173" s="529"/>
      <c r="G173" s="530"/>
      <c r="H173" s="534" t="s">
        <v>780</v>
      </c>
      <c r="I173" s="535"/>
      <c r="J173" s="535"/>
      <c r="K173" s="535"/>
      <c r="L173" s="535"/>
      <c r="M173" s="535"/>
      <c r="N173" s="535"/>
      <c r="O173" s="535"/>
      <c r="P173" s="535"/>
      <c r="Q173" s="535"/>
      <c r="R173" s="535"/>
      <c r="S173" s="535"/>
      <c r="T173" s="535"/>
      <c r="U173" s="535"/>
      <c r="V173" s="535"/>
      <c r="W173" s="535"/>
      <c r="X173" s="535"/>
      <c r="Y173" s="535"/>
      <c r="Z173" s="535"/>
      <c r="AA173" s="535"/>
      <c r="AB173" s="535"/>
      <c r="AC173" s="535"/>
      <c r="AD173" s="535"/>
      <c r="AE173" s="535"/>
      <c r="AF173" s="535"/>
      <c r="AG173" s="535"/>
      <c r="AH173" s="535"/>
      <c r="AI173" s="535"/>
      <c r="AJ173" s="535"/>
      <c r="AK173" s="535"/>
      <c r="AL173" s="535"/>
      <c r="AM173" s="535"/>
      <c r="AN173" s="535"/>
      <c r="AO173" s="535"/>
      <c r="AP173" s="535"/>
      <c r="AQ173" s="535"/>
      <c r="AR173" s="535"/>
      <c r="AS173" s="535"/>
      <c r="AT173" s="535"/>
      <c r="AU173" s="535"/>
      <c r="AV173" s="535"/>
      <c r="AW173" s="535"/>
      <c r="AX173" s="535"/>
      <c r="AY173" s="535"/>
      <c r="AZ173" s="535"/>
      <c r="BA173" s="535"/>
      <c r="BB173" s="535"/>
      <c r="BC173" s="535"/>
      <c r="BD173" s="535"/>
      <c r="BE173" s="535"/>
      <c r="BF173" s="535"/>
      <c r="BG173" s="535"/>
      <c r="BH173" s="535"/>
      <c r="BI173" s="535"/>
      <c r="BJ173" s="535"/>
      <c r="BK173" s="535"/>
      <c r="BL173" s="535"/>
      <c r="BM173" s="535"/>
      <c r="BN173" s="535"/>
      <c r="BO173" s="535"/>
      <c r="BP173" s="535"/>
      <c r="BQ173" s="535"/>
      <c r="BR173" s="535"/>
      <c r="BS173" s="536"/>
      <c r="BT173" s="528">
        <v>1</v>
      </c>
      <c r="BU173" s="529"/>
      <c r="BV173" s="529"/>
      <c r="BW173" s="529"/>
      <c r="BX173" s="529"/>
      <c r="BY173" s="529"/>
      <c r="BZ173" s="529"/>
      <c r="CA173" s="529"/>
      <c r="CB173" s="529"/>
      <c r="CC173" s="529"/>
      <c r="CD173" s="529"/>
      <c r="CE173" s="529"/>
      <c r="CF173" s="529"/>
      <c r="CG173" s="529"/>
      <c r="CH173" s="529"/>
      <c r="CI173" s="530"/>
      <c r="CJ173" s="537">
        <v>7595</v>
      </c>
      <c r="CK173" s="538"/>
      <c r="CL173" s="538"/>
      <c r="CM173" s="538"/>
      <c r="CN173" s="538"/>
      <c r="CO173" s="538"/>
      <c r="CP173" s="538"/>
      <c r="CQ173" s="538"/>
      <c r="CR173" s="538"/>
      <c r="CS173" s="538"/>
      <c r="CT173" s="538"/>
      <c r="CU173" s="538"/>
      <c r="CV173" s="538"/>
      <c r="CW173" s="538"/>
      <c r="CX173" s="538"/>
      <c r="CY173" s="538"/>
      <c r="CZ173" s="538"/>
      <c r="DA173" s="539"/>
    </row>
    <row r="174" spans="1:105" s="35" customFormat="1" ht="12.75" x14ac:dyDescent="0.2">
      <c r="A174" s="528">
        <v>9</v>
      </c>
      <c r="B174" s="529"/>
      <c r="C174" s="529"/>
      <c r="D174" s="529"/>
      <c r="E174" s="529"/>
      <c r="F174" s="529"/>
      <c r="G174" s="530"/>
      <c r="H174" s="534" t="s">
        <v>566</v>
      </c>
      <c r="I174" s="535"/>
      <c r="J174" s="535"/>
      <c r="K174" s="535"/>
      <c r="L174" s="535"/>
      <c r="M174" s="535"/>
      <c r="N174" s="535"/>
      <c r="O174" s="535"/>
      <c r="P174" s="535"/>
      <c r="Q174" s="535"/>
      <c r="R174" s="535"/>
      <c r="S174" s="535"/>
      <c r="T174" s="535"/>
      <c r="U174" s="535"/>
      <c r="V174" s="535"/>
      <c r="W174" s="535"/>
      <c r="X174" s="535"/>
      <c r="Y174" s="535"/>
      <c r="Z174" s="535"/>
      <c r="AA174" s="535"/>
      <c r="AB174" s="535"/>
      <c r="AC174" s="535"/>
      <c r="AD174" s="535"/>
      <c r="AE174" s="535"/>
      <c r="AF174" s="535"/>
      <c r="AG174" s="535"/>
      <c r="AH174" s="535"/>
      <c r="AI174" s="535"/>
      <c r="AJ174" s="535"/>
      <c r="AK174" s="535"/>
      <c r="AL174" s="535"/>
      <c r="AM174" s="535"/>
      <c r="AN174" s="535"/>
      <c r="AO174" s="535"/>
      <c r="AP174" s="535"/>
      <c r="AQ174" s="535"/>
      <c r="AR174" s="535"/>
      <c r="AS174" s="535"/>
      <c r="AT174" s="535"/>
      <c r="AU174" s="535"/>
      <c r="AV174" s="535"/>
      <c r="AW174" s="535"/>
      <c r="AX174" s="535"/>
      <c r="AY174" s="535"/>
      <c r="AZ174" s="535"/>
      <c r="BA174" s="535"/>
      <c r="BB174" s="535"/>
      <c r="BC174" s="535"/>
      <c r="BD174" s="535"/>
      <c r="BE174" s="535"/>
      <c r="BF174" s="535"/>
      <c r="BG174" s="535"/>
      <c r="BH174" s="535"/>
      <c r="BI174" s="535"/>
      <c r="BJ174" s="535"/>
      <c r="BK174" s="535"/>
      <c r="BL174" s="535"/>
      <c r="BM174" s="535"/>
      <c r="BN174" s="535"/>
      <c r="BO174" s="535"/>
      <c r="BP174" s="535"/>
      <c r="BQ174" s="535"/>
      <c r="BR174" s="535"/>
      <c r="BS174" s="536"/>
      <c r="BT174" s="528">
        <v>2</v>
      </c>
      <c r="BU174" s="529"/>
      <c r="BV174" s="529"/>
      <c r="BW174" s="529"/>
      <c r="BX174" s="529"/>
      <c r="BY174" s="529"/>
      <c r="BZ174" s="529"/>
      <c r="CA174" s="529"/>
      <c r="CB174" s="529"/>
      <c r="CC174" s="529"/>
      <c r="CD174" s="529"/>
      <c r="CE174" s="529"/>
      <c r="CF174" s="529"/>
      <c r="CG174" s="529"/>
      <c r="CH174" s="529"/>
      <c r="CI174" s="530"/>
      <c r="CJ174" s="537">
        <v>369580</v>
      </c>
      <c r="CK174" s="538"/>
      <c r="CL174" s="538"/>
      <c r="CM174" s="538"/>
      <c r="CN174" s="538"/>
      <c r="CO174" s="538"/>
      <c r="CP174" s="538"/>
      <c r="CQ174" s="538"/>
      <c r="CR174" s="538"/>
      <c r="CS174" s="538"/>
      <c r="CT174" s="538"/>
      <c r="CU174" s="538"/>
      <c r="CV174" s="538"/>
      <c r="CW174" s="538"/>
      <c r="CX174" s="538"/>
      <c r="CY174" s="538"/>
      <c r="CZ174" s="538"/>
      <c r="DA174" s="539"/>
    </row>
    <row r="175" spans="1:105" ht="15" customHeight="1" x14ac:dyDescent="0.25">
      <c r="A175" s="484" t="s">
        <v>672</v>
      </c>
      <c r="B175" s="484"/>
      <c r="C175" s="484"/>
      <c r="D175" s="484"/>
      <c r="E175" s="484"/>
      <c r="F175" s="484"/>
      <c r="G175" s="484"/>
      <c r="H175" s="522" t="s">
        <v>567</v>
      </c>
      <c r="I175" s="523"/>
      <c r="J175" s="523"/>
      <c r="K175" s="523"/>
      <c r="L175" s="523"/>
      <c r="M175" s="523"/>
      <c r="N175" s="523"/>
      <c r="O175" s="523"/>
      <c r="P175" s="523"/>
      <c r="Q175" s="523"/>
      <c r="R175" s="523"/>
      <c r="S175" s="523"/>
      <c r="T175" s="523"/>
      <c r="U175" s="523"/>
      <c r="V175" s="523"/>
      <c r="W175" s="523"/>
      <c r="X175" s="523"/>
      <c r="Y175" s="523"/>
      <c r="Z175" s="523"/>
      <c r="AA175" s="523"/>
      <c r="AB175" s="523"/>
      <c r="AC175" s="523"/>
      <c r="AD175" s="523"/>
      <c r="AE175" s="523"/>
      <c r="AF175" s="523"/>
      <c r="AG175" s="523"/>
      <c r="AH175" s="523"/>
      <c r="AI175" s="523"/>
      <c r="AJ175" s="523"/>
      <c r="AK175" s="523"/>
      <c r="AL175" s="523"/>
      <c r="AM175" s="523"/>
      <c r="AN175" s="523"/>
      <c r="AO175" s="523"/>
      <c r="AP175" s="523"/>
      <c r="AQ175" s="523"/>
      <c r="AR175" s="523"/>
      <c r="AS175" s="523"/>
      <c r="AT175" s="523"/>
      <c r="AU175" s="523"/>
      <c r="AV175" s="523"/>
      <c r="AW175" s="523"/>
      <c r="AX175" s="523"/>
      <c r="AY175" s="523"/>
      <c r="AZ175" s="523"/>
      <c r="BA175" s="523"/>
      <c r="BB175" s="523"/>
      <c r="BC175" s="523"/>
      <c r="BD175" s="523"/>
      <c r="BE175" s="523"/>
      <c r="BF175" s="523"/>
      <c r="BG175" s="523"/>
      <c r="BH175" s="523"/>
      <c r="BI175" s="523"/>
      <c r="BJ175" s="523"/>
      <c r="BK175" s="523"/>
      <c r="BL175" s="523"/>
      <c r="BM175" s="523"/>
      <c r="BN175" s="523"/>
      <c r="BO175" s="523"/>
      <c r="BP175" s="523"/>
      <c r="BQ175" s="523"/>
      <c r="BR175" s="523"/>
      <c r="BS175" s="524"/>
      <c r="BT175" s="480">
        <v>3</v>
      </c>
      <c r="BU175" s="480"/>
      <c r="BV175" s="480"/>
      <c r="BW175" s="480"/>
      <c r="BX175" s="480"/>
      <c r="BY175" s="480"/>
      <c r="BZ175" s="480"/>
      <c r="CA175" s="480"/>
      <c r="CB175" s="480"/>
      <c r="CC175" s="480"/>
      <c r="CD175" s="480"/>
      <c r="CE175" s="480"/>
      <c r="CF175" s="480"/>
      <c r="CG175" s="480"/>
      <c r="CH175" s="480"/>
      <c r="CI175" s="480"/>
      <c r="CJ175" s="454">
        <v>93600.3</v>
      </c>
      <c r="CK175" s="454"/>
      <c r="CL175" s="454"/>
      <c r="CM175" s="454"/>
      <c r="CN175" s="454"/>
      <c r="CO175" s="454"/>
      <c r="CP175" s="454"/>
      <c r="CQ175" s="454"/>
      <c r="CR175" s="454"/>
      <c r="CS175" s="454"/>
      <c r="CT175" s="454"/>
      <c r="CU175" s="454"/>
      <c r="CV175" s="454"/>
      <c r="CW175" s="454"/>
      <c r="CX175" s="454"/>
      <c r="CY175" s="454"/>
      <c r="CZ175" s="454"/>
      <c r="DA175" s="454"/>
    </row>
    <row r="176" spans="1:105" ht="15" customHeight="1" x14ac:dyDescent="0.25">
      <c r="A176" s="519" t="s">
        <v>673</v>
      </c>
      <c r="B176" s="520"/>
      <c r="C176" s="520"/>
      <c r="D176" s="520"/>
      <c r="E176" s="520"/>
      <c r="F176" s="520"/>
      <c r="G176" s="521"/>
      <c r="H176" s="522" t="s">
        <v>608</v>
      </c>
      <c r="I176" s="523"/>
      <c r="J176" s="523"/>
      <c r="K176" s="523"/>
      <c r="L176" s="523"/>
      <c r="M176" s="523"/>
      <c r="N176" s="523"/>
      <c r="O176" s="523"/>
      <c r="P176" s="523"/>
      <c r="Q176" s="523"/>
      <c r="R176" s="523"/>
      <c r="S176" s="523"/>
      <c r="T176" s="523"/>
      <c r="U176" s="523"/>
      <c r="V176" s="523"/>
      <c r="W176" s="523"/>
      <c r="X176" s="523"/>
      <c r="Y176" s="523"/>
      <c r="Z176" s="523"/>
      <c r="AA176" s="523"/>
      <c r="AB176" s="523"/>
      <c r="AC176" s="523"/>
      <c r="AD176" s="523"/>
      <c r="AE176" s="523"/>
      <c r="AF176" s="523"/>
      <c r="AG176" s="523"/>
      <c r="AH176" s="523"/>
      <c r="AI176" s="523"/>
      <c r="AJ176" s="523"/>
      <c r="AK176" s="523"/>
      <c r="AL176" s="523"/>
      <c r="AM176" s="523"/>
      <c r="AN176" s="523"/>
      <c r="AO176" s="523"/>
      <c r="AP176" s="523"/>
      <c r="AQ176" s="523"/>
      <c r="AR176" s="523"/>
      <c r="AS176" s="523"/>
      <c r="AT176" s="523"/>
      <c r="AU176" s="523"/>
      <c r="AV176" s="523"/>
      <c r="AW176" s="523"/>
      <c r="AX176" s="523"/>
      <c r="AY176" s="523"/>
      <c r="AZ176" s="523"/>
      <c r="BA176" s="523"/>
      <c r="BB176" s="523"/>
      <c r="BC176" s="523"/>
      <c r="BD176" s="523"/>
      <c r="BE176" s="523"/>
      <c r="BF176" s="523"/>
      <c r="BG176" s="523"/>
      <c r="BH176" s="523"/>
      <c r="BI176" s="523"/>
      <c r="BJ176" s="523"/>
      <c r="BK176" s="523"/>
      <c r="BL176" s="523"/>
      <c r="BM176" s="523"/>
      <c r="BN176" s="523"/>
      <c r="BO176" s="523"/>
      <c r="BP176" s="523"/>
      <c r="BQ176" s="523"/>
      <c r="BR176" s="523"/>
      <c r="BS176" s="524"/>
      <c r="BT176" s="515">
        <v>1</v>
      </c>
      <c r="BU176" s="516"/>
      <c r="BV176" s="516"/>
      <c r="BW176" s="516"/>
      <c r="BX176" s="516"/>
      <c r="BY176" s="516"/>
      <c r="BZ176" s="516"/>
      <c r="CA176" s="516"/>
      <c r="CB176" s="516"/>
      <c r="CC176" s="516"/>
      <c r="CD176" s="516"/>
      <c r="CE176" s="516"/>
      <c r="CF176" s="516"/>
      <c r="CG176" s="516"/>
      <c r="CH176" s="516"/>
      <c r="CI176" s="517"/>
      <c r="CJ176" s="540">
        <v>32604</v>
      </c>
      <c r="CK176" s="541"/>
      <c r="CL176" s="541"/>
      <c r="CM176" s="541"/>
      <c r="CN176" s="541"/>
      <c r="CO176" s="541"/>
      <c r="CP176" s="541"/>
      <c r="CQ176" s="541"/>
      <c r="CR176" s="541"/>
      <c r="CS176" s="541"/>
      <c r="CT176" s="541"/>
      <c r="CU176" s="541"/>
      <c r="CV176" s="541"/>
      <c r="CW176" s="541"/>
      <c r="CX176" s="541"/>
      <c r="CY176" s="541"/>
      <c r="CZ176" s="541"/>
      <c r="DA176" s="542"/>
    </row>
    <row r="177" spans="1:105" ht="15" customHeight="1" x14ac:dyDescent="0.25">
      <c r="A177" s="519" t="s">
        <v>674</v>
      </c>
      <c r="B177" s="520"/>
      <c r="C177" s="520"/>
      <c r="D177" s="520"/>
      <c r="E177" s="520"/>
      <c r="F177" s="520"/>
      <c r="G177" s="521"/>
      <c r="H177" s="522" t="s">
        <v>868</v>
      </c>
      <c r="I177" s="523"/>
      <c r="J177" s="523"/>
      <c r="K177" s="523"/>
      <c r="L177" s="523"/>
      <c r="M177" s="523"/>
      <c r="N177" s="523"/>
      <c r="O177" s="523"/>
      <c r="P177" s="523"/>
      <c r="Q177" s="523"/>
      <c r="R177" s="523"/>
      <c r="S177" s="523"/>
      <c r="T177" s="523"/>
      <c r="U177" s="523"/>
      <c r="V177" s="523"/>
      <c r="W177" s="523"/>
      <c r="X177" s="523"/>
      <c r="Y177" s="523"/>
      <c r="Z177" s="523"/>
      <c r="AA177" s="523"/>
      <c r="AB177" s="523"/>
      <c r="AC177" s="523"/>
      <c r="AD177" s="523"/>
      <c r="AE177" s="523"/>
      <c r="AF177" s="523"/>
      <c r="AG177" s="523"/>
      <c r="AH177" s="523"/>
      <c r="AI177" s="523"/>
      <c r="AJ177" s="523"/>
      <c r="AK177" s="523"/>
      <c r="AL177" s="523"/>
      <c r="AM177" s="523"/>
      <c r="AN177" s="523"/>
      <c r="AO177" s="523"/>
      <c r="AP177" s="523"/>
      <c r="AQ177" s="523"/>
      <c r="AR177" s="523"/>
      <c r="AS177" s="523"/>
      <c r="AT177" s="523"/>
      <c r="AU177" s="523"/>
      <c r="AV177" s="523"/>
      <c r="AW177" s="523"/>
      <c r="AX177" s="523"/>
      <c r="AY177" s="523"/>
      <c r="AZ177" s="523"/>
      <c r="BA177" s="523"/>
      <c r="BB177" s="523"/>
      <c r="BC177" s="523"/>
      <c r="BD177" s="523"/>
      <c r="BE177" s="523"/>
      <c r="BF177" s="523"/>
      <c r="BG177" s="523"/>
      <c r="BH177" s="523"/>
      <c r="BI177" s="523"/>
      <c r="BJ177" s="523"/>
      <c r="BK177" s="523"/>
      <c r="BL177" s="523"/>
      <c r="BM177" s="523"/>
      <c r="BN177" s="523"/>
      <c r="BO177" s="523"/>
      <c r="BP177" s="523"/>
      <c r="BQ177" s="523"/>
      <c r="BR177" s="523"/>
      <c r="BS177" s="524"/>
      <c r="BT177" s="515">
        <v>1</v>
      </c>
      <c r="BU177" s="516"/>
      <c r="BV177" s="516"/>
      <c r="BW177" s="516"/>
      <c r="BX177" s="516"/>
      <c r="BY177" s="516"/>
      <c r="BZ177" s="516"/>
      <c r="CA177" s="516"/>
      <c r="CB177" s="516"/>
      <c r="CC177" s="516"/>
      <c r="CD177" s="516"/>
      <c r="CE177" s="516"/>
      <c r="CF177" s="516"/>
      <c r="CG177" s="516"/>
      <c r="CH177" s="516"/>
      <c r="CI177" s="517"/>
      <c r="CJ177" s="540">
        <v>15274</v>
      </c>
      <c r="CK177" s="541"/>
      <c r="CL177" s="541"/>
      <c r="CM177" s="541"/>
      <c r="CN177" s="541"/>
      <c r="CO177" s="541"/>
      <c r="CP177" s="541"/>
      <c r="CQ177" s="541"/>
      <c r="CR177" s="541"/>
      <c r="CS177" s="541"/>
      <c r="CT177" s="541"/>
      <c r="CU177" s="541"/>
      <c r="CV177" s="541"/>
      <c r="CW177" s="541"/>
      <c r="CX177" s="541"/>
      <c r="CY177" s="541"/>
      <c r="CZ177" s="541"/>
      <c r="DA177" s="542"/>
    </row>
    <row r="178" spans="1:105" ht="15" customHeight="1" x14ac:dyDescent="0.25">
      <c r="A178" s="519" t="s">
        <v>675</v>
      </c>
      <c r="B178" s="520"/>
      <c r="C178" s="520"/>
      <c r="D178" s="520"/>
      <c r="E178" s="520"/>
      <c r="F178" s="520"/>
      <c r="G178" s="521"/>
      <c r="H178" s="522" t="s">
        <v>781</v>
      </c>
      <c r="I178" s="523"/>
      <c r="J178" s="523"/>
      <c r="K178" s="523"/>
      <c r="L178" s="523"/>
      <c r="M178" s="523"/>
      <c r="N178" s="523"/>
      <c r="O178" s="523"/>
      <c r="P178" s="523"/>
      <c r="Q178" s="523"/>
      <c r="R178" s="523"/>
      <c r="S178" s="523"/>
      <c r="T178" s="523"/>
      <c r="U178" s="523"/>
      <c r="V178" s="523"/>
      <c r="W178" s="523"/>
      <c r="X178" s="523"/>
      <c r="Y178" s="523"/>
      <c r="Z178" s="523"/>
      <c r="AA178" s="523"/>
      <c r="AB178" s="523"/>
      <c r="AC178" s="523"/>
      <c r="AD178" s="523"/>
      <c r="AE178" s="523"/>
      <c r="AF178" s="523"/>
      <c r="AG178" s="523"/>
      <c r="AH178" s="523"/>
      <c r="AI178" s="523"/>
      <c r="AJ178" s="523"/>
      <c r="AK178" s="523"/>
      <c r="AL178" s="523"/>
      <c r="AM178" s="523"/>
      <c r="AN178" s="523"/>
      <c r="AO178" s="523"/>
      <c r="AP178" s="523"/>
      <c r="AQ178" s="523"/>
      <c r="AR178" s="523"/>
      <c r="AS178" s="523"/>
      <c r="AT178" s="523"/>
      <c r="AU178" s="523"/>
      <c r="AV178" s="523"/>
      <c r="AW178" s="523"/>
      <c r="AX178" s="523"/>
      <c r="AY178" s="523"/>
      <c r="AZ178" s="523"/>
      <c r="BA178" s="523"/>
      <c r="BB178" s="523"/>
      <c r="BC178" s="523"/>
      <c r="BD178" s="523"/>
      <c r="BE178" s="523"/>
      <c r="BF178" s="523"/>
      <c r="BG178" s="523"/>
      <c r="BH178" s="523"/>
      <c r="BI178" s="523"/>
      <c r="BJ178" s="523"/>
      <c r="BK178" s="523"/>
      <c r="BL178" s="523"/>
      <c r="BM178" s="523"/>
      <c r="BN178" s="523"/>
      <c r="BO178" s="523"/>
      <c r="BP178" s="523"/>
      <c r="BQ178" s="523"/>
      <c r="BR178" s="523"/>
      <c r="BS178" s="524"/>
      <c r="BT178" s="515">
        <v>1</v>
      </c>
      <c r="BU178" s="516"/>
      <c r="BV178" s="516"/>
      <c r="BW178" s="516"/>
      <c r="BX178" s="516"/>
      <c r="BY178" s="516"/>
      <c r="BZ178" s="516"/>
      <c r="CA178" s="516"/>
      <c r="CB178" s="516"/>
      <c r="CC178" s="516"/>
      <c r="CD178" s="516"/>
      <c r="CE178" s="516"/>
      <c r="CF178" s="516"/>
      <c r="CG178" s="516"/>
      <c r="CH178" s="516"/>
      <c r="CI178" s="517"/>
      <c r="CJ178" s="540">
        <v>6376.5</v>
      </c>
      <c r="CK178" s="541"/>
      <c r="CL178" s="541"/>
      <c r="CM178" s="541"/>
      <c r="CN178" s="541"/>
      <c r="CO178" s="541"/>
      <c r="CP178" s="541"/>
      <c r="CQ178" s="541"/>
      <c r="CR178" s="541"/>
      <c r="CS178" s="541"/>
      <c r="CT178" s="541"/>
      <c r="CU178" s="541"/>
      <c r="CV178" s="541"/>
      <c r="CW178" s="541"/>
      <c r="CX178" s="541"/>
      <c r="CY178" s="541"/>
      <c r="CZ178" s="541"/>
      <c r="DA178" s="542"/>
    </row>
    <row r="179" spans="1:105" ht="15" customHeight="1" x14ac:dyDescent="0.25">
      <c r="A179" s="519" t="s">
        <v>676</v>
      </c>
      <c r="B179" s="520"/>
      <c r="C179" s="520"/>
      <c r="D179" s="520"/>
      <c r="E179" s="520"/>
      <c r="F179" s="520"/>
      <c r="G179" s="521"/>
      <c r="H179" s="522" t="s">
        <v>794</v>
      </c>
      <c r="I179" s="523"/>
      <c r="J179" s="523"/>
      <c r="K179" s="523"/>
      <c r="L179" s="523"/>
      <c r="M179" s="523"/>
      <c r="N179" s="523"/>
      <c r="O179" s="523"/>
      <c r="P179" s="523"/>
      <c r="Q179" s="523"/>
      <c r="R179" s="523"/>
      <c r="S179" s="523"/>
      <c r="T179" s="523"/>
      <c r="U179" s="523"/>
      <c r="V179" s="523"/>
      <c r="W179" s="523"/>
      <c r="X179" s="523"/>
      <c r="Y179" s="523"/>
      <c r="Z179" s="523"/>
      <c r="AA179" s="523"/>
      <c r="AB179" s="523"/>
      <c r="AC179" s="523"/>
      <c r="AD179" s="523"/>
      <c r="AE179" s="523"/>
      <c r="AF179" s="523"/>
      <c r="AG179" s="523"/>
      <c r="AH179" s="523"/>
      <c r="AI179" s="523"/>
      <c r="AJ179" s="523"/>
      <c r="AK179" s="523"/>
      <c r="AL179" s="523"/>
      <c r="AM179" s="523"/>
      <c r="AN179" s="523"/>
      <c r="AO179" s="523"/>
      <c r="AP179" s="523"/>
      <c r="AQ179" s="523"/>
      <c r="AR179" s="523"/>
      <c r="AS179" s="523"/>
      <c r="AT179" s="523"/>
      <c r="AU179" s="523"/>
      <c r="AV179" s="523"/>
      <c r="AW179" s="523"/>
      <c r="AX179" s="523"/>
      <c r="AY179" s="523"/>
      <c r="AZ179" s="523"/>
      <c r="BA179" s="523"/>
      <c r="BB179" s="523"/>
      <c r="BC179" s="523"/>
      <c r="BD179" s="523"/>
      <c r="BE179" s="523"/>
      <c r="BF179" s="523"/>
      <c r="BG179" s="523"/>
      <c r="BH179" s="523"/>
      <c r="BI179" s="523"/>
      <c r="BJ179" s="523"/>
      <c r="BK179" s="523"/>
      <c r="BL179" s="523"/>
      <c r="BM179" s="523"/>
      <c r="BN179" s="523"/>
      <c r="BO179" s="523"/>
      <c r="BP179" s="523"/>
      <c r="BQ179" s="523"/>
      <c r="BR179" s="523"/>
      <c r="BS179" s="524"/>
      <c r="BT179" s="515">
        <v>2</v>
      </c>
      <c r="BU179" s="516"/>
      <c r="BV179" s="516"/>
      <c r="BW179" s="516"/>
      <c r="BX179" s="516"/>
      <c r="BY179" s="516"/>
      <c r="BZ179" s="516"/>
      <c r="CA179" s="516"/>
      <c r="CB179" s="516"/>
      <c r="CC179" s="516"/>
      <c r="CD179" s="516"/>
      <c r="CE179" s="516"/>
      <c r="CF179" s="516"/>
      <c r="CG179" s="516"/>
      <c r="CH179" s="516"/>
      <c r="CI179" s="517"/>
      <c r="CJ179" s="540">
        <v>135247</v>
      </c>
      <c r="CK179" s="541"/>
      <c r="CL179" s="541"/>
      <c r="CM179" s="541"/>
      <c r="CN179" s="541"/>
      <c r="CO179" s="541"/>
      <c r="CP179" s="541"/>
      <c r="CQ179" s="541"/>
      <c r="CR179" s="541"/>
      <c r="CS179" s="541"/>
      <c r="CT179" s="541"/>
      <c r="CU179" s="541"/>
      <c r="CV179" s="541"/>
      <c r="CW179" s="541"/>
      <c r="CX179" s="541"/>
      <c r="CY179" s="541"/>
      <c r="CZ179" s="541"/>
      <c r="DA179" s="542"/>
    </row>
    <row r="180" spans="1:105" ht="15" customHeight="1" x14ac:dyDescent="0.25">
      <c r="A180" s="484"/>
      <c r="B180" s="484"/>
      <c r="C180" s="484"/>
      <c r="D180" s="484"/>
      <c r="E180" s="484"/>
      <c r="F180" s="484"/>
      <c r="G180" s="484"/>
      <c r="H180" s="555" t="s">
        <v>259</v>
      </c>
      <c r="I180" s="556"/>
      <c r="J180" s="556"/>
      <c r="K180" s="556"/>
      <c r="L180" s="556"/>
      <c r="M180" s="556"/>
      <c r="N180" s="556"/>
      <c r="O180" s="556"/>
      <c r="P180" s="556"/>
      <c r="Q180" s="556"/>
      <c r="R180" s="556"/>
      <c r="S180" s="556"/>
      <c r="T180" s="556"/>
      <c r="U180" s="556"/>
      <c r="V180" s="556"/>
      <c r="W180" s="556"/>
      <c r="X180" s="556"/>
      <c r="Y180" s="556"/>
      <c r="Z180" s="556"/>
      <c r="AA180" s="556"/>
      <c r="AB180" s="556"/>
      <c r="AC180" s="556"/>
      <c r="AD180" s="556"/>
      <c r="AE180" s="556"/>
      <c r="AF180" s="556"/>
      <c r="AG180" s="556"/>
      <c r="AH180" s="556"/>
      <c r="AI180" s="556"/>
      <c r="AJ180" s="556"/>
      <c r="AK180" s="556"/>
      <c r="AL180" s="556"/>
      <c r="AM180" s="556"/>
      <c r="AN180" s="556"/>
      <c r="AO180" s="556"/>
      <c r="AP180" s="556"/>
      <c r="AQ180" s="556"/>
      <c r="AR180" s="556"/>
      <c r="AS180" s="556"/>
      <c r="AT180" s="556"/>
      <c r="AU180" s="556"/>
      <c r="AV180" s="556"/>
      <c r="AW180" s="556"/>
      <c r="AX180" s="556"/>
      <c r="AY180" s="556"/>
      <c r="AZ180" s="556"/>
      <c r="BA180" s="556"/>
      <c r="BB180" s="556"/>
      <c r="BC180" s="556"/>
      <c r="BD180" s="556"/>
      <c r="BE180" s="556"/>
      <c r="BF180" s="556"/>
      <c r="BG180" s="556"/>
      <c r="BH180" s="556"/>
      <c r="BI180" s="556"/>
      <c r="BJ180" s="556"/>
      <c r="BK180" s="556"/>
      <c r="BL180" s="556"/>
      <c r="BM180" s="556"/>
      <c r="BN180" s="556"/>
      <c r="BO180" s="556"/>
      <c r="BP180" s="556"/>
      <c r="BQ180" s="556"/>
      <c r="BR180" s="556"/>
      <c r="BS180" s="557"/>
      <c r="BT180" s="480" t="s">
        <v>7</v>
      </c>
      <c r="BU180" s="480"/>
      <c r="BV180" s="480"/>
      <c r="BW180" s="480"/>
      <c r="BX180" s="480"/>
      <c r="BY180" s="480"/>
      <c r="BZ180" s="480"/>
      <c r="CA180" s="480"/>
      <c r="CB180" s="480"/>
      <c r="CC180" s="480"/>
      <c r="CD180" s="480"/>
      <c r="CE180" s="480"/>
      <c r="CF180" s="480"/>
      <c r="CG180" s="480"/>
      <c r="CH180" s="480"/>
      <c r="CI180" s="480"/>
      <c r="CJ180" s="558">
        <f>SUM(CJ166:DA179)</f>
        <v>1300372.03</v>
      </c>
      <c r="CK180" s="558"/>
      <c r="CL180" s="558"/>
      <c r="CM180" s="558"/>
      <c r="CN180" s="558"/>
      <c r="CO180" s="558"/>
      <c r="CP180" s="558"/>
      <c r="CQ180" s="558"/>
      <c r="CR180" s="558"/>
      <c r="CS180" s="558"/>
      <c r="CT180" s="558"/>
      <c r="CU180" s="558"/>
      <c r="CV180" s="558"/>
      <c r="CW180" s="558"/>
      <c r="CX180" s="558"/>
      <c r="CY180" s="558"/>
      <c r="CZ180" s="558"/>
      <c r="DA180" s="558"/>
    </row>
    <row r="182" spans="1:105" s="118" customFormat="1" ht="28.5" customHeight="1" x14ac:dyDescent="0.2">
      <c r="A182" s="550" t="s">
        <v>333</v>
      </c>
      <c r="B182" s="550"/>
      <c r="C182" s="550"/>
      <c r="D182" s="550"/>
      <c r="E182" s="550"/>
      <c r="F182" s="550"/>
      <c r="G182" s="550"/>
      <c r="H182" s="550"/>
      <c r="I182" s="550"/>
      <c r="J182" s="550"/>
      <c r="K182" s="550"/>
      <c r="L182" s="550"/>
      <c r="M182" s="550"/>
      <c r="N182" s="550"/>
      <c r="O182" s="550"/>
      <c r="P182" s="550"/>
      <c r="Q182" s="550"/>
      <c r="R182" s="550"/>
      <c r="S182" s="550"/>
      <c r="T182" s="550"/>
      <c r="U182" s="550"/>
      <c r="V182" s="550"/>
      <c r="W182" s="550"/>
      <c r="X182" s="550"/>
      <c r="Y182" s="550"/>
      <c r="Z182" s="550"/>
      <c r="AA182" s="550"/>
      <c r="AB182" s="550"/>
      <c r="AC182" s="550"/>
      <c r="AD182" s="550"/>
      <c r="AE182" s="550"/>
      <c r="AF182" s="550"/>
      <c r="AG182" s="550"/>
      <c r="AH182" s="550"/>
      <c r="AI182" s="550"/>
      <c r="AJ182" s="550"/>
      <c r="AK182" s="550"/>
      <c r="AL182" s="550"/>
      <c r="AM182" s="550"/>
      <c r="AN182" s="550"/>
      <c r="AO182" s="550"/>
      <c r="AP182" s="550"/>
      <c r="AQ182" s="550"/>
      <c r="AR182" s="550"/>
      <c r="AS182" s="550"/>
      <c r="AT182" s="550"/>
      <c r="AU182" s="550"/>
      <c r="AV182" s="550"/>
      <c r="AW182" s="550"/>
      <c r="AX182" s="550"/>
      <c r="AY182" s="550"/>
      <c r="AZ182" s="550"/>
      <c r="BA182" s="550"/>
      <c r="BB182" s="550"/>
      <c r="BC182" s="550"/>
      <c r="BD182" s="550"/>
      <c r="BE182" s="550"/>
      <c r="BF182" s="550"/>
      <c r="BG182" s="550"/>
      <c r="BH182" s="550"/>
      <c r="BI182" s="550"/>
      <c r="BJ182" s="550"/>
      <c r="BK182" s="550"/>
      <c r="BL182" s="550"/>
      <c r="BM182" s="550"/>
      <c r="BN182" s="550"/>
      <c r="BO182" s="550"/>
      <c r="BP182" s="550"/>
      <c r="BQ182" s="550"/>
      <c r="BR182" s="550"/>
      <c r="BS182" s="550"/>
      <c r="BT182" s="550"/>
      <c r="BU182" s="550"/>
      <c r="BV182" s="550"/>
      <c r="BW182" s="550"/>
      <c r="BX182" s="550"/>
      <c r="BY182" s="550"/>
      <c r="BZ182" s="550"/>
      <c r="CA182" s="550"/>
      <c r="CB182" s="550"/>
      <c r="CC182" s="550"/>
      <c r="CD182" s="550"/>
      <c r="CE182" s="550"/>
      <c r="CF182" s="550"/>
      <c r="CG182" s="550"/>
      <c r="CH182" s="550"/>
      <c r="CI182" s="550"/>
      <c r="CJ182" s="550"/>
      <c r="CK182" s="550"/>
      <c r="CL182" s="550"/>
      <c r="CM182" s="550"/>
      <c r="CN182" s="550"/>
      <c r="CO182" s="550"/>
      <c r="CP182" s="550"/>
      <c r="CQ182" s="550"/>
      <c r="CR182" s="550"/>
      <c r="CS182" s="550"/>
      <c r="CT182" s="550"/>
      <c r="CU182" s="550"/>
      <c r="CV182" s="550"/>
      <c r="CW182" s="550"/>
      <c r="CX182" s="550"/>
      <c r="CY182" s="550"/>
      <c r="CZ182" s="550"/>
      <c r="DA182" s="550"/>
    </row>
    <row r="183" spans="1:105" ht="10.5" customHeight="1" x14ac:dyDescent="0.25"/>
    <row r="184" spans="1:105" s="121" customFormat="1" ht="30" customHeight="1" x14ac:dyDescent="0.25">
      <c r="A184" s="503" t="s">
        <v>249</v>
      </c>
      <c r="B184" s="504"/>
      <c r="C184" s="504"/>
      <c r="D184" s="504"/>
      <c r="E184" s="504"/>
      <c r="F184" s="504"/>
      <c r="G184" s="505"/>
      <c r="H184" s="503" t="s">
        <v>301</v>
      </c>
      <c r="I184" s="504"/>
      <c r="J184" s="504"/>
      <c r="K184" s="504"/>
      <c r="L184" s="504"/>
      <c r="M184" s="504"/>
      <c r="N184" s="504"/>
      <c r="O184" s="504"/>
      <c r="P184" s="504"/>
      <c r="Q184" s="504"/>
      <c r="R184" s="504"/>
      <c r="S184" s="504"/>
      <c r="T184" s="504"/>
      <c r="U184" s="504"/>
      <c r="V184" s="504"/>
      <c r="W184" s="504"/>
      <c r="X184" s="504"/>
      <c r="Y184" s="504"/>
      <c r="Z184" s="504"/>
      <c r="AA184" s="504"/>
      <c r="AB184" s="504"/>
      <c r="AC184" s="504"/>
      <c r="AD184" s="504"/>
      <c r="AE184" s="504"/>
      <c r="AF184" s="504"/>
      <c r="AG184" s="504"/>
      <c r="AH184" s="504"/>
      <c r="AI184" s="504"/>
      <c r="AJ184" s="504"/>
      <c r="AK184" s="504"/>
      <c r="AL184" s="504"/>
      <c r="AM184" s="504"/>
      <c r="AN184" s="504"/>
      <c r="AO184" s="504"/>
      <c r="AP184" s="504"/>
      <c r="AQ184" s="504"/>
      <c r="AR184" s="504"/>
      <c r="AS184" s="504"/>
      <c r="AT184" s="504"/>
      <c r="AU184" s="504"/>
      <c r="AV184" s="504"/>
      <c r="AW184" s="504"/>
      <c r="AX184" s="504"/>
      <c r="AY184" s="504"/>
      <c r="AZ184" s="504"/>
      <c r="BA184" s="504"/>
      <c r="BB184" s="504"/>
      <c r="BC184" s="505"/>
      <c r="BD184" s="503" t="s">
        <v>323</v>
      </c>
      <c r="BE184" s="504"/>
      <c r="BF184" s="504"/>
      <c r="BG184" s="504"/>
      <c r="BH184" s="504"/>
      <c r="BI184" s="504"/>
      <c r="BJ184" s="504"/>
      <c r="BK184" s="504"/>
      <c r="BL184" s="504"/>
      <c r="BM184" s="504"/>
      <c r="BN184" s="504"/>
      <c r="BO184" s="504"/>
      <c r="BP184" s="504"/>
      <c r="BQ184" s="504"/>
      <c r="BR184" s="504"/>
      <c r="BS184" s="505"/>
      <c r="BT184" s="503" t="s">
        <v>334</v>
      </c>
      <c r="BU184" s="504"/>
      <c r="BV184" s="504"/>
      <c r="BW184" s="504"/>
      <c r="BX184" s="504"/>
      <c r="BY184" s="504"/>
      <c r="BZ184" s="504"/>
      <c r="CA184" s="504"/>
      <c r="CB184" s="504"/>
      <c r="CC184" s="504"/>
      <c r="CD184" s="504"/>
      <c r="CE184" s="504"/>
      <c r="CF184" s="504"/>
      <c r="CG184" s="504"/>
      <c r="CH184" s="504"/>
      <c r="CI184" s="505"/>
      <c r="CJ184" s="503" t="s">
        <v>335</v>
      </c>
      <c r="CK184" s="504"/>
      <c r="CL184" s="504"/>
      <c r="CM184" s="504"/>
      <c r="CN184" s="504"/>
      <c r="CO184" s="504"/>
      <c r="CP184" s="504"/>
      <c r="CQ184" s="504"/>
      <c r="CR184" s="504"/>
      <c r="CS184" s="504"/>
      <c r="CT184" s="504"/>
      <c r="CU184" s="504"/>
      <c r="CV184" s="504"/>
      <c r="CW184" s="504"/>
      <c r="CX184" s="504"/>
      <c r="CY184" s="504"/>
      <c r="CZ184" s="504"/>
      <c r="DA184" s="505"/>
    </row>
    <row r="185" spans="1:105" s="122" customFormat="1" ht="12.75" x14ac:dyDescent="0.25">
      <c r="A185" s="491"/>
      <c r="B185" s="491"/>
      <c r="C185" s="491"/>
      <c r="D185" s="491"/>
      <c r="E185" s="491"/>
      <c r="F185" s="491"/>
      <c r="G185" s="491"/>
      <c r="H185" s="491">
        <v>1</v>
      </c>
      <c r="I185" s="491"/>
      <c r="J185" s="491"/>
      <c r="K185" s="491"/>
      <c r="L185" s="491"/>
      <c r="M185" s="491"/>
      <c r="N185" s="491"/>
      <c r="O185" s="491"/>
      <c r="P185" s="491"/>
      <c r="Q185" s="491"/>
      <c r="R185" s="491"/>
      <c r="S185" s="491"/>
      <c r="T185" s="491"/>
      <c r="U185" s="491"/>
      <c r="V185" s="491"/>
      <c r="W185" s="491"/>
      <c r="X185" s="491"/>
      <c r="Y185" s="491"/>
      <c r="Z185" s="491"/>
      <c r="AA185" s="491"/>
      <c r="AB185" s="491"/>
      <c r="AC185" s="491"/>
      <c r="AD185" s="491"/>
      <c r="AE185" s="491"/>
      <c r="AF185" s="491"/>
      <c r="AG185" s="491"/>
      <c r="AH185" s="491"/>
      <c r="AI185" s="491"/>
      <c r="AJ185" s="491"/>
      <c r="AK185" s="491"/>
      <c r="AL185" s="491"/>
      <c r="AM185" s="491"/>
      <c r="AN185" s="491"/>
      <c r="AO185" s="491"/>
      <c r="AP185" s="491"/>
      <c r="AQ185" s="491"/>
      <c r="AR185" s="491"/>
      <c r="AS185" s="491"/>
      <c r="AT185" s="491"/>
      <c r="AU185" s="491"/>
      <c r="AV185" s="491"/>
      <c r="AW185" s="491"/>
      <c r="AX185" s="491"/>
      <c r="AY185" s="491"/>
      <c r="AZ185" s="491"/>
      <c r="BA185" s="491"/>
      <c r="BB185" s="491"/>
      <c r="BC185" s="491"/>
      <c r="BD185" s="491">
        <v>2</v>
      </c>
      <c r="BE185" s="491"/>
      <c r="BF185" s="491"/>
      <c r="BG185" s="491"/>
      <c r="BH185" s="491"/>
      <c r="BI185" s="491"/>
      <c r="BJ185" s="491"/>
      <c r="BK185" s="491"/>
      <c r="BL185" s="491"/>
      <c r="BM185" s="491"/>
      <c r="BN185" s="491"/>
      <c r="BO185" s="491"/>
      <c r="BP185" s="491"/>
      <c r="BQ185" s="491"/>
      <c r="BR185" s="491"/>
      <c r="BS185" s="491"/>
      <c r="BT185" s="491">
        <v>3</v>
      </c>
      <c r="BU185" s="491"/>
      <c r="BV185" s="491"/>
      <c r="BW185" s="491"/>
      <c r="BX185" s="491"/>
      <c r="BY185" s="491"/>
      <c r="BZ185" s="491"/>
      <c r="CA185" s="491"/>
      <c r="CB185" s="491"/>
      <c r="CC185" s="491"/>
      <c r="CD185" s="491"/>
      <c r="CE185" s="491"/>
      <c r="CF185" s="491"/>
      <c r="CG185" s="491"/>
      <c r="CH185" s="491"/>
      <c r="CI185" s="491"/>
      <c r="CJ185" s="491">
        <v>4</v>
      </c>
      <c r="CK185" s="491"/>
      <c r="CL185" s="491"/>
      <c r="CM185" s="491"/>
      <c r="CN185" s="491"/>
      <c r="CO185" s="491"/>
      <c r="CP185" s="491"/>
      <c r="CQ185" s="491"/>
      <c r="CR185" s="491"/>
      <c r="CS185" s="491"/>
      <c r="CT185" s="491"/>
      <c r="CU185" s="491"/>
      <c r="CV185" s="491"/>
      <c r="CW185" s="491"/>
      <c r="CX185" s="491"/>
      <c r="CY185" s="491"/>
      <c r="CZ185" s="491"/>
      <c r="DA185" s="491"/>
    </row>
    <row r="186" spans="1:105" s="122" customFormat="1" ht="31.5" customHeight="1" x14ac:dyDescent="0.25">
      <c r="A186" s="528">
        <v>1</v>
      </c>
      <c r="B186" s="529"/>
      <c r="C186" s="529"/>
      <c r="D186" s="529"/>
      <c r="E186" s="529"/>
      <c r="F186" s="529"/>
      <c r="G186" s="530"/>
      <c r="H186" s="531" t="s">
        <v>782</v>
      </c>
      <c r="I186" s="532"/>
      <c r="J186" s="532"/>
      <c r="K186" s="532"/>
      <c r="L186" s="532"/>
      <c r="M186" s="532"/>
      <c r="N186" s="532"/>
      <c r="O186" s="532"/>
      <c r="P186" s="532"/>
      <c r="Q186" s="532"/>
      <c r="R186" s="532"/>
      <c r="S186" s="532"/>
      <c r="T186" s="532"/>
      <c r="U186" s="532"/>
      <c r="V186" s="532"/>
      <c r="W186" s="532"/>
      <c r="X186" s="532"/>
      <c r="Y186" s="532"/>
      <c r="Z186" s="532"/>
      <c r="AA186" s="532"/>
      <c r="AB186" s="532"/>
      <c r="AC186" s="532"/>
      <c r="AD186" s="532"/>
      <c r="AE186" s="532"/>
      <c r="AF186" s="532"/>
      <c r="AG186" s="532"/>
      <c r="AH186" s="532"/>
      <c r="AI186" s="532"/>
      <c r="AJ186" s="532"/>
      <c r="AK186" s="532"/>
      <c r="AL186" s="532"/>
      <c r="AM186" s="532"/>
      <c r="AN186" s="532"/>
      <c r="AO186" s="532"/>
      <c r="AP186" s="532"/>
      <c r="AQ186" s="532"/>
      <c r="AR186" s="532"/>
      <c r="AS186" s="532"/>
      <c r="AT186" s="532"/>
      <c r="AU186" s="532"/>
      <c r="AV186" s="532"/>
      <c r="AW186" s="532"/>
      <c r="AX186" s="532"/>
      <c r="AY186" s="532"/>
      <c r="AZ186" s="532"/>
      <c r="BA186" s="532"/>
      <c r="BB186" s="532"/>
      <c r="BC186" s="533"/>
      <c r="BD186" s="528">
        <v>1</v>
      </c>
      <c r="BE186" s="529"/>
      <c r="BF186" s="529"/>
      <c r="BG186" s="529"/>
      <c r="BH186" s="529"/>
      <c r="BI186" s="529"/>
      <c r="BJ186" s="529"/>
      <c r="BK186" s="529"/>
      <c r="BL186" s="529"/>
      <c r="BM186" s="529"/>
      <c r="BN186" s="529"/>
      <c r="BO186" s="529"/>
      <c r="BP186" s="529"/>
      <c r="BQ186" s="529"/>
      <c r="BR186" s="529"/>
      <c r="BS186" s="530"/>
      <c r="BT186" s="528">
        <v>166850</v>
      </c>
      <c r="BU186" s="529"/>
      <c r="BV186" s="529"/>
      <c r="BW186" s="529"/>
      <c r="BX186" s="529"/>
      <c r="BY186" s="529"/>
      <c r="BZ186" s="529"/>
      <c r="CA186" s="529"/>
      <c r="CB186" s="529"/>
      <c r="CC186" s="529"/>
      <c r="CD186" s="529"/>
      <c r="CE186" s="529"/>
      <c r="CF186" s="529"/>
      <c r="CG186" s="529"/>
      <c r="CH186" s="529"/>
      <c r="CI186" s="530"/>
      <c r="CJ186" s="552">
        <v>166850</v>
      </c>
      <c r="CK186" s="553"/>
      <c r="CL186" s="553"/>
      <c r="CM186" s="553"/>
      <c r="CN186" s="553"/>
      <c r="CO186" s="553"/>
      <c r="CP186" s="553"/>
      <c r="CQ186" s="553"/>
      <c r="CR186" s="553"/>
      <c r="CS186" s="553"/>
      <c r="CT186" s="553"/>
      <c r="CU186" s="553"/>
      <c r="CV186" s="553"/>
      <c r="CW186" s="553"/>
      <c r="CX186" s="553"/>
      <c r="CY186" s="553"/>
      <c r="CZ186" s="553"/>
      <c r="DA186" s="554"/>
    </row>
    <row r="187" spans="1:105" s="122" customFormat="1" ht="24.75" customHeight="1" x14ac:dyDescent="0.25">
      <c r="A187" s="528">
        <v>2</v>
      </c>
      <c r="B187" s="529"/>
      <c r="C187" s="529"/>
      <c r="D187" s="529"/>
      <c r="E187" s="529"/>
      <c r="F187" s="529"/>
      <c r="G187" s="530"/>
      <c r="H187" s="531" t="s">
        <v>783</v>
      </c>
      <c r="I187" s="532"/>
      <c r="J187" s="532"/>
      <c r="K187" s="532"/>
      <c r="L187" s="532"/>
      <c r="M187" s="532"/>
      <c r="N187" s="532"/>
      <c r="O187" s="532"/>
      <c r="P187" s="532"/>
      <c r="Q187" s="532"/>
      <c r="R187" s="532"/>
      <c r="S187" s="532"/>
      <c r="T187" s="532"/>
      <c r="U187" s="532"/>
      <c r="V187" s="532"/>
      <c r="W187" s="532"/>
      <c r="X187" s="532"/>
      <c r="Y187" s="532"/>
      <c r="Z187" s="532"/>
      <c r="AA187" s="532"/>
      <c r="AB187" s="532"/>
      <c r="AC187" s="532"/>
      <c r="AD187" s="532"/>
      <c r="AE187" s="532"/>
      <c r="AF187" s="532"/>
      <c r="AG187" s="532"/>
      <c r="AH187" s="532"/>
      <c r="AI187" s="532"/>
      <c r="AJ187" s="532"/>
      <c r="AK187" s="532"/>
      <c r="AL187" s="532"/>
      <c r="AM187" s="532"/>
      <c r="AN187" s="532"/>
      <c r="AO187" s="532"/>
      <c r="AP187" s="532"/>
      <c r="AQ187" s="532"/>
      <c r="AR187" s="532"/>
      <c r="AS187" s="532"/>
      <c r="AT187" s="532"/>
      <c r="AU187" s="532"/>
      <c r="AV187" s="532"/>
      <c r="AW187" s="532"/>
      <c r="AX187" s="532"/>
      <c r="AY187" s="532"/>
      <c r="AZ187" s="532"/>
      <c r="BA187" s="532"/>
      <c r="BB187" s="532"/>
      <c r="BC187" s="533"/>
      <c r="BD187" s="528">
        <v>1</v>
      </c>
      <c r="BE187" s="529"/>
      <c r="BF187" s="529"/>
      <c r="BG187" s="529"/>
      <c r="BH187" s="529"/>
      <c r="BI187" s="529"/>
      <c r="BJ187" s="529"/>
      <c r="BK187" s="529"/>
      <c r="BL187" s="529"/>
      <c r="BM187" s="529"/>
      <c r="BN187" s="529"/>
      <c r="BO187" s="529"/>
      <c r="BP187" s="529"/>
      <c r="BQ187" s="529"/>
      <c r="BR187" s="529"/>
      <c r="BS187" s="530"/>
      <c r="BT187" s="528">
        <v>889140</v>
      </c>
      <c r="BU187" s="529"/>
      <c r="BV187" s="529"/>
      <c r="BW187" s="529"/>
      <c r="BX187" s="529"/>
      <c r="BY187" s="529"/>
      <c r="BZ187" s="529"/>
      <c r="CA187" s="529"/>
      <c r="CB187" s="529"/>
      <c r="CC187" s="529"/>
      <c r="CD187" s="529"/>
      <c r="CE187" s="529"/>
      <c r="CF187" s="529"/>
      <c r="CG187" s="529"/>
      <c r="CH187" s="529"/>
      <c r="CI187" s="530"/>
      <c r="CJ187" s="528">
        <v>889140</v>
      </c>
      <c r="CK187" s="529"/>
      <c r="CL187" s="529"/>
      <c r="CM187" s="529"/>
      <c r="CN187" s="529"/>
      <c r="CO187" s="529"/>
      <c r="CP187" s="529"/>
      <c r="CQ187" s="529"/>
      <c r="CR187" s="529"/>
      <c r="CS187" s="529"/>
      <c r="CT187" s="529"/>
      <c r="CU187" s="529"/>
      <c r="CV187" s="529"/>
      <c r="CW187" s="529"/>
      <c r="CX187" s="529"/>
      <c r="CY187" s="529"/>
      <c r="CZ187" s="529"/>
      <c r="DA187" s="530"/>
    </row>
    <row r="188" spans="1:105" s="122" customFormat="1" ht="24.75" customHeight="1" x14ac:dyDescent="0.25">
      <c r="A188" s="528">
        <v>3</v>
      </c>
      <c r="B188" s="529"/>
      <c r="C188" s="529"/>
      <c r="D188" s="529"/>
      <c r="E188" s="529"/>
      <c r="F188" s="529"/>
      <c r="G188" s="530"/>
      <c r="H188" s="531" t="s">
        <v>830</v>
      </c>
      <c r="I188" s="532"/>
      <c r="J188" s="532"/>
      <c r="K188" s="532"/>
      <c r="L188" s="532"/>
      <c r="M188" s="532"/>
      <c r="N188" s="532"/>
      <c r="O188" s="532"/>
      <c r="P188" s="532"/>
      <c r="Q188" s="532"/>
      <c r="R188" s="532"/>
      <c r="S188" s="532"/>
      <c r="T188" s="532"/>
      <c r="U188" s="532"/>
      <c r="V188" s="532"/>
      <c r="W188" s="532"/>
      <c r="X188" s="532"/>
      <c r="Y188" s="532"/>
      <c r="Z188" s="532"/>
      <c r="AA188" s="532"/>
      <c r="AB188" s="532"/>
      <c r="AC188" s="532"/>
      <c r="AD188" s="532"/>
      <c r="AE188" s="532"/>
      <c r="AF188" s="532"/>
      <c r="AG188" s="532"/>
      <c r="AH188" s="532"/>
      <c r="AI188" s="532"/>
      <c r="AJ188" s="532"/>
      <c r="AK188" s="532"/>
      <c r="AL188" s="532"/>
      <c r="AM188" s="532"/>
      <c r="AN188" s="532"/>
      <c r="AO188" s="532"/>
      <c r="AP188" s="532"/>
      <c r="AQ188" s="532"/>
      <c r="AR188" s="532"/>
      <c r="AS188" s="532"/>
      <c r="AT188" s="532"/>
      <c r="AU188" s="532"/>
      <c r="AV188" s="532"/>
      <c r="AW188" s="532"/>
      <c r="AX188" s="532"/>
      <c r="AY188" s="532"/>
      <c r="AZ188" s="532"/>
      <c r="BA188" s="532"/>
      <c r="BB188" s="532"/>
      <c r="BC188" s="533"/>
      <c r="BD188" s="528">
        <v>8</v>
      </c>
      <c r="BE188" s="529"/>
      <c r="BF188" s="529"/>
      <c r="BG188" s="529"/>
      <c r="BH188" s="529"/>
      <c r="BI188" s="529"/>
      <c r="BJ188" s="529"/>
      <c r="BK188" s="529"/>
      <c r="BL188" s="529"/>
      <c r="BM188" s="529"/>
      <c r="BN188" s="529"/>
      <c r="BO188" s="529"/>
      <c r="BP188" s="529"/>
      <c r="BQ188" s="529"/>
      <c r="BR188" s="529"/>
      <c r="BS188" s="530"/>
      <c r="BT188" s="528">
        <v>19486</v>
      </c>
      <c r="BU188" s="529"/>
      <c r="BV188" s="529"/>
      <c r="BW188" s="529"/>
      <c r="BX188" s="529"/>
      <c r="BY188" s="529"/>
      <c r="BZ188" s="529"/>
      <c r="CA188" s="529"/>
      <c r="CB188" s="529"/>
      <c r="CC188" s="529"/>
      <c r="CD188" s="529"/>
      <c r="CE188" s="529"/>
      <c r="CF188" s="529"/>
      <c r="CG188" s="529"/>
      <c r="CH188" s="529"/>
      <c r="CI188" s="530"/>
      <c r="CJ188" s="528">
        <v>155888</v>
      </c>
      <c r="CK188" s="529"/>
      <c r="CL188" s="529"/>
      <c r="CM188" s="529"/>
      <c r="CN188" s="529"/>
      <c r="CO188" s="529"/>
      <c r="CP188" s="529"/>
      <c r="CQ188" s="529"/>
      <c r="CR188" s="529"/>
      <c r="CS188" s="529"/>
      <c r="CT188" s="529"/>
      <c r="CU188" s="529"/>
      <c r="CV188" s="529"/>
      <c r="CW188" s="529"/>
      <c r="CX188" s="529"/>
      <c r="CY188" s="529"/>
      <c r="CZ188" s="529"/>
      <c r="DA188" s="530"/>
    </row>
    <row r="189" spans="1:105" s="122" customFormat="1" ht="24.75" customHeight="1" x14ac:dyDescent="0.25">
      <c r="A189" s="528">
        <v>4</v>
      </c>
      <c r="B189" s="529"/>
      <c r="C189" s="529"/>
      <c r="D189" s="529"/>
      <c r="E189" s="529"/>
      <c r="F189" s="529"/>
      <c r="G189" s="530"/>
      <c r="H189" s="531" t="s">
        <v>831</v>
      </c>
      <c r="I189" s="532"/>
      <c r="J189" s="532"/>
      <c r="K189" s="532"/>
      <c r="L189" s="532"/>
      <c r="M189" s="532"/>
      <c r="N189" s="532"/>
      <c r="O189" s="532"/>
      <c r="P189" s="532"/>
      <c r="Q189" s="532"/>
      <c r="R189" s="532"/>
      <c r="S189" s="532"/>
      <c r="T189" s="532"/>
      <c r="U189" s="532"/>
      <c r="V189" s="532"/>
      <c r="W189" s="532"/>
      <c r="X189" s="532"/>
      <c r="Y189" s="532"/>
      <c r="Z189" s="532"/>
      <c r="AA189" s="532"/>
      <c r="AB189" s="532"/>
      <c r="AC189" s="532"/>
      <c r="AD189" s="532"/>
      <c r="AE189" s="532"/>
      <c r="AF189" s="532"/>
      <c r="AG189" s="532"/>
      <c r="AH189" s="532"/>
      <c r="AI189" s="532"/>
      <c r="AJ189" s="532"/>
      <c r="AK189" s="532"/>
      <c r="AL189" s="532"/>
      <c r="AM189" s="532"/>
      <c r="AN189" s="532"/>
      <c r="AO189" s="532"/>
      <c r="AP189" s="532"/>
      <c r="AQ189" s="532"/>
      <c r="AR189" s="532"/>
      <c r="AS189" s="532"/>
      <c r="AT189" s="532"/>
      <c r="AU189" s="532"/>
      <c r="AV189" s="532"/>
      <c r="AW189" s="532"/>
      <c r="AX189" s="532"/>
      <c r="AY189" s="532"/>
      <c r="AZ189" s="532"/>
      <c r="BA189" s="532"/>
      <c r="BB189" s="532"/>
      <c r="BC189" s="533"/>
      <c r="BD189" s="528">
        <v>4</v>
      </c>
      <c r="BE189" s="529"/>
      <c r="BF189" s="529"/>
      <c r="BG189" s="529"/>
      <c r="BH189" s="529"/>
      <c r="BI189" s="529"/>
      <c r="BJ189" s="529"/>
      <c r="BK189" s="529"/>
      <c r="BL189" s="529"/>
      <c r="BM189" s="529"/>
      <c r="BN189" s="529"/>
      <c r="BO189" s="529"/>
      <c r="BP189" s="529"/>
      <c r="BQ189" s="529"/>
      <c r="BR189" s="529"/>
      <c r="BS189" s="530"/>
      <c r="BT189" s="528">
        <v>25000</v>
      </c>
      <c r="BU189" s="529"/>
      <c r="BV189" s="529"/>
      <c r="BW189" s="529"/>
      <c r="BX189" s="529"/>
      <c r="BY189" s="529"/>
      <c r="BZ189" s="529"/>
      <c r="CA189" s="529"/>
      <c r="CB189" s="529"/>
      <c r="CC189" s="529"/>
      <c r="CD189" s="529"/>
      <c r="CE189" s="529"/>
      <c r="CF189" s="529"/>
      <c r="CG189" s="529"/>
      <c r="CH189" s="529"/>
      <c r="CI189" s="530"/>
      <c r="CJ189" s="528">
        <v>100000</v>
      </c>
      <c r="CK189" s="529"/>
      <c r="CL189" s="529"/>
      <c r="CM189" s="529"/>
      <c r="CN189" s="529"/>
      <c r="CO189" s="529"/>
      <c r="CP189" s="529"/>
      <c r="CQ189" s="529"/>
      <c r="CR189" s="529"/>
      <c r="CS189" s="529"/>
      <c r="CT189" s="529"/>
      <c r="CU189" s="529"/>
      <c r="CV189" s="529"/>
      <c r="CW189" s="529"/>
      <c r="CX189" s="529"/>
      <c r="CY189" s="529"/>
      <c r="CZ189" s="529"/>
      <c r="DA189" s="530"/>
    </row>
    <row r="190" spans="1:105" s="122" customFormat="1" ht="24.75" customHeight="1" x14ac:dyDescent="0.25">
      <c r="A190" s="528">
        <v>5</v>
      </c>
      <c r="B190" s="529"/>
      <c r="C190" s="529"/>
      <c r="D190" s="529"/>
      <c r="E190" s="529"/>
      <c r="F190" s="529"/>
      <c r="G190" s="530"/>
      <c r="H190" s="531" t="s">
        <v>832</v>
      </c>
      <c r="I190" s="532"/>
      <c r="J190" s="532"/>
      <c r="K190" s="532"/>
      <c r="L190" s="532"/>
      <c r="M190" s="532"/>
      <c r="N190" s="532"/>
      <c r="O190" s="532"/>
      <c r="P190" s="532"/>
      <c r="Q190" s="532"/>
      <c r="R190" s="532"/>
      <c r="S190" s="532"/>
      <c r="T190" s="532"/>
      <c r="U190" s="532"/>
      <c r="V190" s="532"/>
      <c r="W190" s="532"/>
      <c r="X190" s="532"/>
      <c r="Y190" s="532"/>
      <c r="Z190" s="532"/>
      <c r="AA190" s="532"/>
      <c r="AB190" s="532"/>
      <c r="AC190" s="532"/>
      <c r="AD190" s="532"/>
      <c r="AE190" s="532"/>
      <c r="AF190" s="532"/>
      <c r="AG190" s="532"/>
      <c r="AH190" s="532"/>
      <c r="AI190" s="532"/>
      <c r="AJ190" s="532"/>
      <c r="AK190" s="532"/>
      <c r="AL190" s="532"/>
      <c r="AM190" s="532"/>
      <c r="AN190" s="532"/>
      <c r="AO190" s="532"/>
      <c r="AP190" s="532"/>
      <c r="AQ190" s="532"/>
      <c r="AR190" s="532"/>
      <c r="AS190" s="532"/>
      <c r="AT190" s="532"/>
      <c r="AU190" s="532"/>
      <c r="AV190" s="532"/>
      <c r="AW190" s="532"/>
      <c r="AX190" s="532"/>
      <c r="AY190" s="532"/>
      <c r="AZ190" s="532"/>
      <c r="BA190" s="532"/>
      <c r="BB190" s="532"/>
      <c r="BC190" s="533"/>
      <c r="BD190" s="528">
        <v>8</v>
      </c>
      <c r="BE190" s="529"/>
      <c r="BF190" s="529"/>
      <c r="BG190" s="529"/>
      <c r="BH190" s="529"/>
      <c r="BI190" s="529"/>
      <c r="BJ190" s="529"/>
      <c r="BK190" s="529"/>
      <c r="BL190" s="529"/>
      <c r="BM190" s="529"/>
      <c r="BN190" s="529"/>
      <c r="BO190" s="529"/>
      <c r="BP190" s="529"/>
      <c r="BQ190" s="529"/>
      <c r="BR190" s="529"/>
      <c r="BS190" s="530"/>
      <c r="BT190" s="528">
        <v>13065.75</v>
      </c>
      <c r="BU190" s="529"/>
      <c r="BV190" s="529"/>
      <c r="BW190" s="529"/>
      <c r="BX190" s="529"/>
      <c r="BY190" s="529"/>
      <c r="BZ190" s="529"/>
      <c r="CA190" s="529"/>
      <c r="CB190" s="529"/>
      <c r="CC190" s="529"/>
      <c r="CD190" s="529"/>
      <c r="CE190" s="529"/>
      <c r="CF190" s="529"/>
      <c r="CG190" s="529"/>
      <c r="CH190" s="529"/>
      <c r="CI190" s="530"/>
      <c r="CJ190" s="528">
        <v>104526</v>
      </c>
      <c r="CK190" s="529"/>
      <c r="CL190" s="529"/>
      <c r="CM190" s="529"/>
      <c r="CN190" s="529"/>
      <c r="CO190" s="529"/>
      <c r="CP190" s="529"/>
      <c r="CQ190" s="529"/>
      <c r="CR190" s="529"/>
      <c r="CS190" s="529"/>
      <c r="CT190" s="529"/>
      <c r="CU190" s="529"/>
      <c r="CV190" s="529"/>
      <c r="CW190" s="529"/>
      <c r="CX190" s="529"/>
      <c r="CY190" s="529"/>
      <c r="CZ190" s="529"/>
      <c r="DA190" s="530"/>
    </row>
    <row r="191" spans="1:105" s="122" customFormat="1" ht="24.75" customHeight="1" x14ac:dyDescent="0.25">
      <c r="A191" s="528">
        <v>6</v>
      </c>
      <c r="B191" s="529"/>
      <c r="C191" s="529"/>
      <c r="D191" s="529"/>
      <c r="E191" s="529"/>
      <c r="F191" s="529"/>
      <c r="G191" s="530"/>
      <c r="H191" s="531" t="s">
        <v>833</v>
      </c>
      <c r="I191" s="532"/>
      <c r="J191" s="532"/>
      <c r="K191" s="532"/>
      <c r="L191" s="532"/>
      <c r="M191" s="532"/>
      <c r="N191" s="532"/>
      <c r="O191" s="532"/>
      <c r="P191" s="532"/>
      <c r="Q191" s="532"/>
      <c r="R191" s="532"/>
      <c r="S191" s="532"/>
      <c r="T191" s="532"/>
      <c r="U191" s="532"/>
      <c r="V191" s="532"/>
      <c r="W191" s="532"/>
      <c r="X191" s="532"/>
      <c r="Y191" s="532"/>
      <c r="Z191" s="532"/>
      <c r="AA191" s="532"/>
      <c r="AB191" s="532"/>
      <c r="AC191" s="532"/>
      <c r="AD191" s="532"/>
      <c r="AE191" s="532"/>
      <c r="AF191" s="532"/>
      <c r="AG191" s="532"/>
      <c r="AH191" s="532"/>
      <c r="AI191" s="532"/>
      <c r="AJ191" s="532"/>
      <c r="AK191" s="532"/>
      <c r="AL191" s="532"/>
      <c r="AM191" s="532"/>
      <c r="AN191" s="532"/>
      <c r="AO191" s="532"/>
      <c r="AP191" s="532"/>
      <c r="AQ191" s="532"/>
      <c r="AR191" s="532"/>
      <c r="AS191" s="532"/>
      <c r="AT191" s="532"/>
      <c r="AU191" s="532"/>
      <c r="AV191" s="532"/>
      <c r="AW191" s="532"/>
      <c r="AX191" s="532"/>
      <c r="AY191" s="532"/>
      <c r="AZ191" s="532"/>
      <c r="BA191" s="532"/>
      <c r="BB191" s="532"/>
      <c r="BC191" s="533"/>
      <c r="BD191" s="528">
        <v>4</v>
      </c>
      <c r="BE191" s="529"/>
      <c r="BF191" s="529"/>
      <c r="BG191" s="529"/>
      <c r="BH191" s="529"/>
      <c r="BI191" s="529"/>
      <c r="BJ191" s="529"/>
      <c r="BK191" s="529"/>
      <c r="BL191" s="529"/>
      <c r="BM191" s="529"/>
      <c r="BN191" s="529"/>
      <c r="BO191" s="529"/>
      <c r="BP191" s="529"/>
      <c r="BQ191" s="529"/>
      <c r="BR191" s="529"/>
      <c r="BS191" s="530"/>
      <c r="BT191" s="528">
        <v>31370</v>
      </c>
      <c r="BU191" s="529"/>
      <c r="BV191" s="529"/>
      <c r="BW191" s="529"/>
      <c r="BX191" s="529"/>
      <c r="BY191" s="529"/>
      <c r="BZ191" s="529"/>
      <c r="CA191" s="529"/>
      <c r="CB191" s="529"/>
      <c r="CC191" s="529"/>
      <c r="CD191" s="529"/>
      <c r="CE191" s="529"/>
      <c r="CF191" s="529"/>
      <c r="CG191" s="529"/>
      <c r="CH191" s="529"/>
      <c r="CI191" s="530"/>
      <c r="CJ191" s="528">
        <v>125480</v>
      </c>
      <c r="CK191" s="529"/>
      <c r="CL191" s="529"/>
      <c r="CM191" s="529"/>
      <c r="CN191" s="529"/>
      <c r="CO191" s="529"/>
      <c r="CP191" s="529"/>
      <c r="CQ191" s="529"/>
      <c r="CR191" s="529"/>
      <c r="CS191" s="529"/>
      <c r="CT191" s="529"/>
      <c r="CU191" s="529"/>
      <c r="CV191" s="529"/>
      <c r="CW191" s="529"/>
      <c r="CX191" s="529"/>
      <c r="CY191" s="529"/>
      <c r="CZ191" s="529"/>
      <c r="DA191" s="530"/>
    </row>
    <row r="192" spans="1:105" s="122" customFormat="1" ht="24.75" customHeight="1" x14ac:dyDescent="0.25">
      <c r="A192" s="528">
        <v>7</v>
      </c>
      <c r="B192" s="529"/>
      <c r="C192" s="529"/>
      <c r="D192" s="529"/>
      <c r="E192" s="529"/>
      <c r="F192" s="529"/>
      <c r="G192" s="530"/>
      <c r="H192" s="531" t="s">
        <v>850</v>
      </c>
      <c r="I192" s="532"/>
      <c r="J192" s="532"/>
      <c r="K192" s="532"/>
      <c r="L192" s="532"/>
      <c r="M192" s="532"/>
      <c r="N192" s="532"/>
      <c r="O192" s="532"/>
      <c r="P192" s="532"/>
      <c r="Q192" s="532"/>
      <c r="R192" s="532"/>
      <c r="S192" s="532"/>
      <c r="T192" s="532"/>
      <c r="U192" s="532"/>
      <c r="V192" s="532"/>
      <c r="W192" s="532"/>
      <c r="X192" s="532"/>
      <c r="Y192" s="532"/>
      <c r="Z192" s="532"/>
      <c r="AA192" s="532"/>
      <c r="AB192" s="532"/>
      <c r="AC192" s="532"/>
      <c r="AD192" s="532"/>
      <c r="AE192" s="532"/>
      <c r="AF192" s="532"/>
      <c r="AG192" s="532"/>
      <c r="AH192" s="532"/>
      <c r="AI192" s="532"/>
      <c r="AJ192" s="532"/>
      <c r="AK192" s="532"/>
      <c r="AL192" s="532"/>
      <c r="AM192" s="532"/>
      <c r="AN192" s="532"/>
      <c r="AO192" s="532"/>
      <c r="AP192" s="532"/>
      <c r="AQ192" s="532"/>
      <c r="AR192" s="532"/>
      <c r="AS192" s="532"/>
      <c r="AT192" s="532"/>
      <c r="AU192" s="532"/>
      <c r="AV192" s="532"/>
      <c r="AW192" s="532"/>
      <c r="AX192" s="532"/>
      <c r="AY192" s="532"/>
      <c r="AZ192" s="532"/>
      <c r="BA192" s="532"/>
      <c r="BB192" s="532"/>
      <c r="BC192" s="533"/>
      <c r="BD192" s="528">
        <v>7</v>
      </c>
      <c r="BE192" s="529"/>
      <c r="BF192" s="529"/>
      <c r="BG192" s="529"/>
      <c r="BH192" s="529"/>
      <c r="BI192" s="529"/>
      <c r="BJ192" s="529"/>
      <c r="BK192" s="529"/>
      <c r="BL192" s="529"/>
      <c r="BM192" s="529"/>
      <c r="BN192" s="529"/>
      <c r="BO192" s="529"/>
      <c r="BP192" s="529"/>
      <c r="BQ192" s="529"/>
      <c r="BR192" s="529"/>
      <c r="BS192" s="530"/>
      <c r="BT192" s="528">
        <v>252</v>
      </c>
      <c r="BU192" s="529"/>
      <c r="BV192" s="529"/>
      <c r="BW192" s="529"/>
      <c r="BX192" s="529"/>
      <c r="BY192" s="529"/>
      <c r="BZ192" s="529"/>
      <c r="CA192" s="529"/>
      <c r="CB192" s="529"/>
      <c r="CC192" s="529"/>
      <c r="CD192" s="529"/>
      <c r="CE192" s="529"/>
      <c r="CF192" s="529"/>
      <c r="CG192" s="529"/>
      <c r="CH192" s="529"/>
      <c r="CI192" s="530"/>
      <c r="CJ192" s="528">
        <v>1765</v>
      </c>
      <c r="CK192" s="529"/>
      <c r="CL192" s="529"/>
      <c r="CM192" s="529"/>
      <c r="CN192" s="529"/>
      <c r="CO192" s="529"/>
      <c r="CP192" s="529"/>
      <c r="CQ192" s="529"/>
      <c r="CR192" s="529"/>
      <c r="CS192" s="529"/>
      <c r="CT192" s="529"/>
      <c r="CU192" s="529"/>
      <c r="CV192" s="529"/>
      <c r="CW192" s="529"/>
      <c r="CX192" s="529"/>
      <c r="CY192" s="529"/>
      <c r="CZ192" s="529"/>
      <c r="DA192" s="530"/>
    </row>
    <row r="193" spans="1:105" s="122" customFormat="1" ht="24.75" customHeight="1" x14ac:dyDescent="0.25">
      <c r="A193" s="528">
        <v>8</v>
      </c>
      <c r="B193" s="529"/>
      <c r="C193" s="529"/>
      <c r="D193" s="529"/>
      <c r="E193" s="529"/>
      <c r="F193" s="529"/>
      <c r="G193" s="530"/>
      <c r="H193" s="531" t="s">
        <v>851</v>
      </c>
      <c r="I193" s="532"/>
      <c r="J193" s="532"/>
      <c r="K193" s="532"/>
      <c r="L193" s="532"/>
      <c r="M193" s="532"/>
      <c r="N193" s="532"/>
      <c r="O193" s="532"/>
      <c r="P193" s="532"/>
      <c r="Q193" s="532"/>
      <c r="R193" s="532"/>
      <c r="S193" s="532"/>
      <c r="T193" s="532"/>
      <c r="U193" s="532"/>
      <c r="V193" s="532"/>
      <c r="W193" s="532"/>
      <c r="X193" s="532"/>
      <c r="Y193" s="532"/>
      <c r="Z193" s="532"/>
      <c r="AA193" s="532"/>
      <c r="AB193" s="532"/>
      <c r="AC193" s="532"/>
      <c r="AD193" s="532"/>
      <c r="AE193" s="532"/>
      <c r="AF193" s="532"/>
      <c r="AG193" s="532"/>
      <c r="AH193" s="532"/>
      <c r="AI193" s="532"/>
      <c r="AJ193" s="532"/>
      <c r="AK193" s="532"/>
      <c r="AL193" s="532"/>
      <c r="AM193" s="532"/>
      <c r="AN193" s="532"/>
      <c r="AO193" s="532"/>
      <c r="AP193" s="532"/>
      <c r="AQ193" s="532"/>
      <c r="AR193" s="532"/>
      <c r="AS193" s="532"/>
      <c r="AT193" s="532"/>
      <c r="AU193" s="532"/>
      <c r="AV193" s="532"/>
      <c r="AW193" s="532"/>
      <c r="AX193" s="532"/>
      <c r="AY193" s="532"/>
      <c r="AZ193" s="532"/>
      <c r="BA193" s="532"/>
      <c r="BB193" s="532"/>
      <c r="BC193" s="533"/>
      <c r="BD193" s="528">
        <v>30</v>
      </c>
      <c r="BE193" s="529"/>
      <c r="BF193" s="529"/>
      <c r="BG193" s="529"/>
      <c r="BH193" s="529"/>
      <c r="BI193" s="529"/>
      <c r="BJ193" s="529"/>
      <c r="BK193" s="529"/>
      <c r="BL193" s="529"/>
      <c r="BM193" s="529"/>
      <c r="BN193" s="529"/>
      <c r="BO193" s="529"/>
      <c r="BP193" s="529"/>
      <c r="BQ193" s="529"/>
      <c r="BR193" s="529"/>
      <c r="BS193" s="530"/>
      <c r="BT193" s="528">
        <v>890</v>
      </c>
      <c r="BU193" s="529"/>
      <c r="BV193" s="529"/>
      <c r="BW193" s="529"/>
      <c r="BX193" s="529"/>
      <c r="BY193" s="529"/>
      <c r="BZ193" s="529"/>
      <c r="CA193" s="529"/>
      <c r="CB193" s="529"/>
      <c r="CC193" s="529"/>
      <c r="CD193" s="529"/>
      <c r="CE193" s="529"/>
      <c r="CF193" s="529"/>
      <c r="CG193" s="529"/>
      <c r="CH193" s="529"/>
      <c r="CI193" s="530"/>
      <c r="CJ193" s="528">
        <v>26700</v>
      </c>
      <c r="CK193" s="529"/>
      <c r="CL193" s="529"/>
      <c r="CM193" s="529"/>
      <c r="CN193" s="529"/>
      <c r="CO193" s="529"/>
      <c r="CP193" s="529"/>
      <c r="CQ193" s="529"/>
      <c r="CR193" s="529"/>
      <c r="CS193" s="529"/>
      <c r="CT193" s="529"/>
      <c r="CU193" s="529"/>
      <c r="CV193" s="529"/>
      <c r="CW193" s="529"/>
      <c r="CX193" s="529"/>
      <c r="CY193" s="529"/>
      <c r="CZ193" s="529"/>
      <c r="DA193" s="530"/>
    </row>
    <row r="194" spans="1:105" s="122" customFormat="1" ht="12.75" x14ac:dyDescent="0.25">
      <c r="A194" s="559">
        <v>9</v>
      </c>
      <c r="B194" s="560"/>
      <c r="C194" s="560"/>
      <c r="D194" s="560"/>
      <c r="E194" s="560"/>
      <c r="F194" s="560"/>
      <c r="G194" s="561"/>
      <c r="H194" s="562" t="s">
        <v>568</v>
      </c>
      <c r="I194" s="563"/>
      <c r="J194" s="563"/>
      <c r="K194" s="563"/>
      <c r="L194" s="563"/>
      <c r="M194" s="563"/>
      <c r="N194" s="563"/>
      <c r="O194" s="563"/>
      <c r="P194" s="563"/>
      <c r="Q194" s="563"/>
      <c r="R194" s="563"/>
      <c r="S194" s="563"/>
      <c r="T194" s="563"/>
      <c r="U194" s="563"/>
      <c r="V194" s="563"/>
      <c r="W194" s="563"/>
      <c r="X194" s="563"/>
      <c r="Y194" s="563"/>
      <c r="Z194" s="563"/>
      <c r="AA194" s="563"/>
      <c r="AB194" s="563"/>
      <c r="AC194" s="563"/>
      <c r="AD194" s="563"/>
      <c r="AE194" s="563"/>
      <c r="AF194" s="563"/>
      <c r="AG194" s="563"/>
      <c r="AH194" s="563"/>
      <c r="AI194" s="563"/>
      <c r="AJ194" s="563"/>
      <c r="AK194" s="563"/>
      <c r="AL194" s="563"/>
      <c r="AM194" s="563"/>
      <c r="AN194" s="563"/>
      <c r="AO194" s="563"/>
      <c r="AP194" s="563"/>
      <c r="AQ194" s="563"/>
      <c r="AR194" s="563"/>
      <c r="AS194" s="563"/>
      <c r="AT194" s="563"/>
      <c r="AU194" s="563"/>
      <c r="AV194" s="563"/>
      <c r="AW194" s="563"/>
      <c r="AX194" s="563"/>
      <c r="AY194" s="563"/>
      <c r="AZ194" s="563"/>
      <c r="BA194" s="563"/>
      <c r="BB194" s="563"/>
      <c r="BC194" s="564"/>
      <c r="BD194" s="559">
        <v>1333</v>
      </c>
      <c r="BE194" s="560"/>
      <c r="BF194" s="560"/>
      <c r="BG194" s="560"/>
      <c r="BH194" s="560"/>
      <c r="BI194" s="560"/>
      <c r="BJ194" s="560"/>
      <c r="BK194" s="560"/>
      <c r="BL194" s="560"/>
      <c r="BM194" s="560"/>
      <c r="BN194" s="560"/>
      <c r="BO194" s="560"/>
      <c r="BP194" s="560"/>
      <c r="BQ194" s="560"/>
      <c r="BR194" s="560"/>
      <c r="BS194" s="561"/>
      <c r="BT194" s="559">
        <v>43.5</v>
      </c>
      <c r="BU194" s="560"/>
      <c r="BV194" s="560"/>
      <c r="BW194" s="560"/>
      <c r="BX194" s="560"/>
      <c r="BY194" s="560"/>
      <c r="BZ194" s="560"/>
      <c r="CA194" s="560"/>
      <c r="CB194" s="560"/>
      <c r="CC194" s="560"/>
      <c r="CD194" s="560"/>
      <c r="CE194" s="560"/>
      <c r="CF194" s="560"/>
      <c r="CG194" s="560"/>
      <c r="CH194" s="560"/>
      <c r="CI194" s="561"/>
      <c r="CJ194" s="559">
        <v>57966.25</v>
      </c>
      <c r="CK194" s="560"/>
      <c r="CL194" s="560"/>
      <c r="CM194" s="560"/>
      <c r="CN194" s="560"/>
      <c r="CO194" s="560"/>
      <c r="CP194" s="560"/>
      <c r="CQ194" s="560"/>
      <c r="CR194" s="560"/>
      <c r="CS194" s="560"/>
      <c r="CT194" s="560"/>
      <c r="CU194" s="560"/>
      <c r="CV194" s="560"/>
      <c r="CW194" s="560"/>
      <c r="CX194" s="560"/>
      <c r="CY194" s="560"/>
      <c r="CZ194" s="560"/>
      <c r="DA194" s="561"/>
    </row>
    <row r="195" spans="1:105" s="122" customFormat="1" ht="12.75" x14ac:dyDescent="0.25">
      <c r="A195" s="528">
        <v>10</v>
      </c>
      <c r="B195" s="529"/>
      <c r="C195" s="529"/>
      <c r="D195" s="529"/>
      <c r="E195" s="529"/>
      <c r="F195" s="529"/>
      <c r="G195" s="530"/>
      <c r="H195" s="534" t="s">
        <v>784</v>
      </c>
      <c r="I195" s="535"/>
      <c r="J195" s="535"/>
      <c r="K195" s="535"/>
      <c r="L195" s="535"/>
      <c r="M195" s="535"/>
      <c r="N195" s="535"/>
      <c r="O195" s="535"/>
      <c r="P195" s="535"/>
      <c r="Q195" s="535"/>
      <c r="R195" s="535"/>
      <c r="S195" s="535"/>
      <c r="T195" s="535"/>
      <c r="U195" s="535"/>
      <c r="V195" s="535"/>
      <c r="W195" s="535"/>
      <c r="X195" s="535"/>
      <c r="Y195" s="535"/>
      <c r="Z195" s="535"/>
      <c r="AA195" s="535"/>
      <c r="AB195" s="535"/>
      <c r="AC195" s="535"/>
      <c r="AD195" s="535"/>
      <c r="AE195" s="535"/>
      <c r="AF195" s="535"/>
      <c r="AG195" s="535"/>
      <c r="AH195" s="535"/>
      <c r="AI195" s="535"/>
      <c r="AJ195" s="535"/>
      <c r="AK195" s="535"/>
      <c r="AL195" s="535"/>
      <c r="AM195" s="535"/>
      <c r="AN195" s="535"/>
      <c r="AO195" s="535"/>
      <c r="AP195" s="535"/>
      <c r="AQ195" s="535"/>
      <c r="AR195" s="535"/>
      <c r="AS195" s="535"/>
      <c r="AT195" s="535"/>
      <c r="AU195" s="535"/>
      <c r="AV195" s="535"/>
      <c r="AW195" s="535"/>
      <c r="AX195" s="535"/>
      <c r="AY195" s="535"/>
      <c r="AZ195" s="535"/>
      <c r="BA195" s="535"/>
      <c r="BB195" s="535"/>
      <c r="BC195" s="536"/>
      <c r="BD195" s="528">
        <v>10</v>
      </c>
      <c r="BE195" s="529"/>
      <c r="BF195" s="529"/>
      <c r="BG195" s="529"/>
      <c r="BH195" s="529"/>
      <c r="BI195" s="529"/>
      <c r="BJ195" s="529"/>
      <c r="BK195" s="529"/>
      <c r="BL195" s="529"/>
      <c r="BM195" s="529"/>
      <c r="BN195" s="529"/>
      <c r="BO195" s="529"/>
      <c r="BP195" s="529"/>
      <c r="BQ195" s="529"/>
      <c r="BR195" s="529"/>
      <c r="BS195" s="530"/>
      <c r="BT195" s="528">
        <v>9500</v>
      </c>
      <c r="BU195" s="529"/>
      <c r="BV195" s="529"/>
      <c r="BW195" s="529"/>
      <c r="BX195" s="529"/>
      <c r="BY195" s="529"/>
      <c r="BZ195" s="529"/>
      <c r="CA195" s="529"/>
      <c r="CB195" s="529"/>
      <c r="CC195" s="529"/>
      <c r="CD195" s="529"/>
      <c r="CE195" s="529"/>
      <c r="CF195" s="529"/>
      <c r="CG195" s="529"/>
      <c r="CH195" s="529"/>
      <c r="CI195" s="530"/>
      <c r="CJ195" s="528">
        <v>89000</v>
      </c>
      <c r="CK195" s="529"/>
      <c r="CL195" s="529"/>
      <c r="CM195" s="529"/>
      <c r="CN195" s="529"/>
      <c r="CO195" s="529"/>
      <c r="CP195" s="529"/>
      <c r="CQ195" s="529"/>
      <c r="CR195" s="529"/>
      <c r="CS195" s="529"/>
      <c r="CT195" s="529"/>
      <c r="CU195" s="529"/>
      <c r="CV195" s="529"/>
      <c r="CW195" s="529"/>
      <c r="CX195" s="529"/>
      <c r="CY195" s="529"/>
      <c r="CZ195" s="529"/>
      <c r="DA195" s="530"/>
    </row>
    <row r="196" spans="1:105" s="122" customFormat="1" ht="24.75" customHeight="1" x14ac:dyDescent="0.25">
      <c r="A196" s="528">
        <v>11</v>
      </c>
      <c r="B196" s="529"/>
      <c r="C196" s="529"/>
      <c r="D196" s="529"/>
      <c r="E196" s="529"/>
      <c r="F196" s="529"/>
      <c r="G196" s="530"/>
      <c r="H196" s="531" t="s">
        <v>570</v>
      </c>
      <c r="I196" s="532"/>
      <c r="J196" s="532"/>
      <c r="K196" s="532"/>
      <c r="L196" s="532"/>
      <c r="M196" s="532"/>
      <c r="N196" s="532"/>
      <c r="O196" s="532"/>
      <c r="P196" s="532"/>
      <c r="Q196" s="532"/>
      <c r="R196" s="532"/>
      <c r="S196" s="532"/>
      <c r="T196" s="532"/>
      <c r="U196" s="532"/>
      <c r="V196" s="532"/>
      <c r="W196" s="532"/>
      <c r="X196" s="532"/>
      <c r="Y196" s="532"/>
      <c r="Z196" s="532"/>
      <c r="AA196" s="532"/>
      <c r="AB196" s="532"/>
      <c r="AC196" s="532"/>
      <c r="AD196" s="532"/>
      <c r="AE196" s="532"/>
      <c r="AF196" s="532"/>
      <c r="AG196" s="532"/>
      <c r="AH196" s="532"/>
      <c r="AI196" s="532"/>
      <c r="AJ196" s="532"/>
      <c r="AK196" s="532"/>
      <c r="AL196" s="532"/>
      <c r="AM196" s="532"/>
      <c r="AN196" s="532"/>
      <c r="AO196" s="532"/>
      <c r="AP196" s="532"/>
      <c r="AQ196" s="532"/>
      <c r="AR196" s="532"/>
      <c r="AS196" s="532"/>
      <c r="AT196" s="532"/>
      <c r="AU196" s="532"/>
      <c r="AV196" s="532"/>
      <c r="AW196" s="532"/>
      <c r="AX196" s="532"/>
      <c r="AY196" s="532"/>
      <c r="AZ196" s="532"/>
      <c r="BA196" s="532"/>
      <c r="BB196" s="532"/>
      <c r="BC196" s="533"/>
      <c r="BD196" s="528">
        <v>1680</v>
      </c>
      <c r="BE196" s="529"/>
      <c r="BF196" s="529"/>
      <c r="BG196" s="529"/>
      <c r="BH196" s="529"/>
      <c r="BI196" s="529"/>
      <c r="BJ196" s="529"/>
      <c r="BK196" s="529"/>
      <c r="BL196" s="529"/>
      <c r="BM196" s="529"/>
      <c r="BN196" s="529"/>
      <c r="BO196" s="529"/>
      <c r="BP196" s="529"/>
      <c r="BQ196" s="529"/>
      <c r="BR196" s="529"/>
      <c r="BS196" s="530"/>
      <c r="BT196" s="528">
        <v>150</v>
      </c>
      <c r="BU196" s="529"/>
      <c r="BV196" s="529"/>
      <c r="BW196" s="529"/>
      <c r="BX196" s="529"/>
      <c r="BY196" s="529"/>
      <c r="BZ196" s="529"/>
      <c r="CA196" s="529"/>
      <c r="CB196" s="529"/>
      <c r="CC196" s="529"/>
      <c r="CD196" s="529"/>
      <c r="CE196" s="529"/>
      <c r="CF196" s="529"/>
      <c r="CG196" s="529"/>
      <c r="CH196" s="529"/>
      <c r="CI196" s="530"/>
      <c r="CJ196" s="528">
        <v>252076</v>
      </c>
      <c r="CK196" s="529"/>
      <c r="CL196" s="529"/>
      <c r="CM196" s="529"/>
      <c r="CN196" s="529"/>
      <c r="CO196" s="529"/>
      <c r="CP196" s="529"/>
      <c r="CQ196" s="529"/>
      <c r="CR196" s="529"/>
      <c r="CS196" s="529"/>
      <c r="CT196" s="529"/>
      <c r="CU196" s="529"/>
      <c r="CV196" s="529"/>
      <c r="CW196" s="529"/>
      <c r="CX196" s="529"/>
      <c r="CY196" s="529"/>
      <c r="CZ196" s="529"/>
      <c r="DA196" s="530"/>
    </row>
    <row r="197" spans="1:105" s="122" customFormat="1" ht="12.75" x14ac:dyDescent="0.25">
      <c r="A197" s="528">
        <v>12</v>
      </c>
      <c r="B197" s="529"/>
      <c r="C197" s="529"/>
      <c r="D197" s="529"/>
      <c r="E197" s="529"/>
      <c r="F197" s="529"/>
      <c r="G197" s="530"/>
      <c r="H197" s="534" t="s">
        <v>569</v>
      </c>
      <c r="I197" s="535"/>
      <c r="J197" s="535"/>
      <c r="K197" s="535"/>
      <c r="L197" s="535"/>
      <c r="M197" s="535"/>
      <c r="N197" s="535"/>
      <c r="O197" s="535"/>
      <c r="P197" s="535"/>
      <c r="Q197" s="535"/>
      <c r="R197" s="535"/>
      <c r="S197" s="535"/>
      <c r="T197" s="535"/>
      <c r="U197" s="535"/>
      <c r="V197" s="535"/>
      <c r="W197" s="535"/>
      <c r="X197" s="535"/>
      <c r="Y197" s="535"/>
      <c r="Z197" s="535"/>
      <c r="AA197" s="535"/>
      <c r="AB197" s="535"/>
      <c r="AC197" s="535"/>
      <c r="AD197" s="535"/>
      <c r="AE197" s="535"/>
      <c r="AF197" s="535"/>
      <c r="AG197" s="535"/>
      <c r="AH197" s="535"/>
      <c r="AI197" s="535"/>
      <c r="AJ197" s="535"/>
      <c r="AK197" s="535"/>
      <c r="AL197" s="535"/>
      <c r="AM197" s="535"/>
      <c r="AN197" s="535"/>
      <c r="AO197" s="535"/>
      <c r="AP197" s="535"/>
      <c r="AQ197" s="535"/>
      <c r="AR197" s="535"/>
      <c r="AS197" s="535"/>
      <c r="AT197" s="535"/>
      <c r="AU197" s="535"/>
      <c r="AV197" s="535"/>
      <c r="AW197" s="535"/>
      <c r="AX197" s="535"/>
      <c r="AY197" s="535"/>
      <c r="AZ197" s="535"/>
      <c r="BA197" s="535"/>
      <c r="BB197" s="535"/>
      <c r="BC197" s="536"/>
      <c r="BD197" s="528">
        <v>3210</v>
      </c>
      <c r="BE197" s="529"/>
      <c r="BF197" s="529"/>
      <c r="BG197" s="529"/>
      <c r="BH197" s="529"/>
      <c r="BI197" s="529"/>
      <c r="BJ197" s="529"/>
      <c r="BK197" s="529"/>
      <c r="BL197" s="529"/>
      <c r="BM197" s="529"/>
      <c r="BN197" s="529"/>
      <c r="BO197" s="529"/>
      <c r="BP197" s="529"/>
      <c r="BQ197" s="529"/>
      <c r="BR197" s="529"/>
      <c r="BS197" s="530"/>
      <c r="BT197" s="528">
        <v>42.8</v>
      </c>
      <c r="BU197" s="529"/>
      <c r="BV197" s="529"/>
      <c r="BW197" s="529"/>
      <c r="BX197" s="529"/>
      <c r="BY197" s="529"/>
      <c r="BZ197" s="529"/>
      <c r="CA197" s="529"/>
      <c r="CB197" s="529"/>
      <c r="CC197" s="529"/>
      <c r="CD197" s="529"/>
      <c r="CE197" s="529"/>
      <c r="CF197" s="529"/>
      <c r="CG197" s="529"/>
      <c r="CH197" s="529"/>
      <c r="CI197" s="530"/>
      <c r="CJ197" s="528">
        <v>137400</v>
      </c>
      <c r="CK197" s="529"/>
      <c r="CL197" s="529"/>
      <c r="CM197" s="529"/>
      <c r="CN197" s="529"/>
      <c r="CO197" s="529"/>
      <c r="CP197" s="529"/>
      <c r="CQ197" s="529"/>
      <c r="CR197" s="529"/>
      <c r="CS197" s="529"/>
      <c r="CT197" s="529"/>
      <c r="CU197" s="529"/>
      <c r="CV197" s="529"/>
      <c r="CW197" s="529"/>
      <c r="CX197" s="529"/>
      <c r="CY197" s="529"/>
      <c r="CZ197" s="529"/>
      <c r="DA197" s="530"/>
    </row>
    <row r="198" spans="1:105" s="122" customFormat="1" ht="12.75" x14ac:dyDescent="0.25">
      <c r="A198" s="528">
        <v>13</v>
      </c>
      <c r="B198" s="529"/>
      <c r="C198" s="529"/>
      <c r="D198" s="529"/>
      <c r="E198" s="529"/>
      <c r="F198" s="529"/>
      <c r="G198" s="530"/>
      <c r="H198" s="534" t="s">
        <v>571</v>
      </c>
      <c r="I198" s="535"/>
      <c r="J198" s="535"/>
      <c r="K198" s="535"/>
      <c r="L198" s="535"/>
      <c r="M198" s="535"/>
      <c r="N198" s="535"/>
      <c r="O198" s="535"/>
      <c r="P198" s="535"/>
      <c r="Q198" s="535"/>
      <c r="R198" s="535"/>
      <c r="S198" s="535"/>
      <c r="T198" s="535"/>
      <c r="U198" s="535"/>
      <c r="V198" s="535"/>
      <c r="W198" s="535"/>
      <c r="X198" s="535"/>
      <c r="Y198" s="535"/>
      <c r="Z198" s="535"/>
      <c r="AA198" s="535"/>
      <c r="AB198" s="535"/>
      <c r="AC198" s="535"/>
      <c r="AD198" s="535"/>
      <c r="AE198" s="535"/>
      <c r="AF198" s="535"/>
      <c r="AG198" s="535"/>
      <c r="AH198" s="535"/>
      <c r="AI198" s="535"/>
      <c r="AJ198" s="535"/>
      <c r="AK198" s="535"/>
      <c r="AL198" s="535"/>
      <c r="AM198" s="535"/>
      <c r="AN198" s="535"/>
      <c r="AO198" s="535"/>
      <c r="AP198" s="535"/>
      <c r="AQ198" s="535"/>
      <c r="AR198" s="535"/>
      <c r="AS198" s="535"/>
      <c r="AT198" s="535"/>
      <c r="AU198" s="535"/>
      <c r="AV198" s="535"/>
      <c r="AW198" s="535"/>
      <c r="AX198" s="535"/>
      <c r="AY198" s="535"/>
      <c r="AZ198" s="535"/>
      <c r="BA198" s="535"/>
      <c r="BB198" s="535"/>
      <c r="BC198" s="536"/>
      <c r="BD198" s="528">
        <v>1698</v>
      </c>
      <c r="BE198" s="529"/>
      <c r="BF198" s="529"/>
      <c r="BG198" s="529"/>
      <c r="BH198" s="529"/>
      <c r="BI198" s="529"/>
      <c r="BJ198" s="529"/>
      <c r="BK198" s="529"/>
      <c r="BL198" s="529"/>
      <c r="BM198" s="529"/>
      <c r="BN198" s="529"/>
      <c r="BO198" s="529"/>
      <c r="BP198" s="529"/>
      <c r="BQ198" s="529"/>
      <c r="BR198" s="529"/>
      <c r="BS198" s="530"/>
      <c r="BT198" s="528">
        <v>37</v>
      </c>
      <c r="BU198" s="529"/>
      <c r="BV198" s="529"/>
      <c r="BW198" s="529"/>
      <c r="BX198" s="529"/>
      <c r="BY198" s="529"/>
      <c r="BZ198" s="529"/>
      <c r="CA198" s="529"/>
      <c r="CB198" s="529"/>
      <c r="CC198" s="529"/>
      <c r="CD198" s="529"/>
      <c r="CE198" s="529"/>
      <c r="CF198" s="529"/>
      <c r="CG198" s="529"/>
      <c r="CH198" s="529"/>
      <c r="CI198" s="530"/>
      <c r="CJ198" s="528">
        <v>62817.75</v>
      </c>
      <c r="CK198" s="529"/>
      <c r="CL198" s="529"/>
      <c r="CM198" s="529"/>
      <c r="CN198" s="529"/>
      <c r="CO198" s="529"/>
      <c r="CP198" s="529"/>
      <c r="CQ198" s="529"/>
      <c r="CR198" s="529"/>
      <c r="CS198" s="529"/>
      <c r="CT198" s="529"/>
      <c r="CU198" s="529"/>
      <c r="CV198" s="529"/>
      <c r="CW198" s="529"/>
      <c r="CX198" s="529"/>
      <c r="CY198" s="529"/>
      <c r="CZ198" s="529"/>
      <c r="DA198" s="530"/>
    </row>
    <row r="199" spans="1:105" s="122" customFormat="1" ht="12.75" x14ac:dyDescent="0.25">
      <c r="A199" s="528">
        <v>14</v>
      </c>
      <c r="B199" s="529"/>
      <c r="C199" s="529"/>
      <c r="D199" s="529"/>
      <c r="E199" s="529"/>
      <c r="F199" s="529"/>
      <c r="G199" s="530"/>
      <c r="H199" s="534" t="s">
        <v>742</v>
      </c>
      <c r="I199" s="535"/>
      <c r="J199" s="535"/>
      <c r="K199" s="535"/>
      <c r="L199" s="535"/>
      <c r="M199" s="535"/>
      <c r="N199" s="535"/>
      <c r="O199" s="535"/>
      <c r="P199" s="535"/>
      <c r="Q199" s="535"/>
      <c r="R199" s="535"/>
      <c r="S199" s="535"/>
      <c r="T199" s="535"/>
      <c r="U199" s="535"/>
      <c r="V199" s="535"/>
      <c r="W199" s="535"/>
      <c r="X199" s="535"/>
      <c r="Y199" s="535"/>
      <c r="Z199" s="535"/>
      <c r="AA199" s="535"/>
      <c r="AB199" s="535"/>
      <c r="AC199" s="535"/>
      <c r="AD199" s="535"/>
      <c r="AE199" s="535"/>
      <c r="AF199" s="535"/>
      <c r="AG199" s="535"/>
      <c r="AH199" s="535"/>
      <c r="AI199" s="535"/>
      <c r="AJ199" s="535"/>
      <c r="AK199" s="535"/>
      <c r="AL199" s="535"/>
      <c r="AM199" s="535"/>
      <c r="AN199" s="535"/>
      <c r="AO199" s="535"/>
      <c r="AP199" s="535"/>
      <c r="AQ199" s="535"/>
      <c r="AR199" s="535"/>
      <c r="AS199" s="535"/>
      <c r="AT199" s="535"/>
      <c r="AU199" s="535"/>
      <c r="AV199" s="535"/>
      <c r="AW199" s="535"/>
      <c r="AX199" s="535"/>
      <c r="AY199" s="535"/>
      <c r="AZ199" s="535"/>
      <c r="BA199" s="535"/>
      <c r="BB199" s="535"/>
      <c r="BC199" s="536"/>
      <c r="BD199" s="528">
        <v>394</v>
      </c>
      <c r="BE199" s="529"/>
      <c r="BF199" s="529"/>
      <c r="BG199" s="529"/>
      <c r="BH199" s="529"/>
      <c r="BI199" s="529"/>
      <c r="BJ199" s="529"/>
      <c r="BK199" s="529"/>
      <c r="BL199" s="529"/>
      <c r="BM199" s="529"/>
      <c r="BN199" s="529"/>
      <c r="BO199" s="529"/>
      <c r="BP199" s="529"/>
      <c r="BQ199" s="529"/>
      <c r="BR199" s="529"/>
      <c r="BS199" s="530"/>
      <c r="BT199" s="528">
        <v>150</v>
      </c>
      <c r="BU199" s="529"/>
      <c r="BV199" s="529"/>
      <c r="BW199" s="529"/>
      <c r="BX199" s="529"/>
      <c r="BY199" s="529"/>
      <c r="BZ199" s="529"/>
      <c r="CA199" s="529"/>
      <c r="CB199" s="529"/>
      <c r="CC199" s="529"/>
      <c r="CD199" s="529"/>
      <c r="CE199" s="529"/>
      <c r="CF199" s="529"/>
      <c r="CG199" s="529"/>
      <c r="CH199" s="529"/>
      <c r="CI199" s="530"/>
      <c r="CJ199" s="528">
        <v>59090</v>
      </c>
      <c r="CK199" s="529"/>
      <c r="CL199" s="529"/>
      <c r="CM199" s="529"/>
      <c r="CN199" s="529"/>
      <c r="CO199" s="529"/>
      <c r="CP199" s="529"/>
      <c r="CQ199" s="529"/>
      <c r="CR199" s="529"/>
      <c r="CS199" s="529"/>
      <c r="CT199" s="529"/>
      <c r="CU199" s="529"/>
      <c r="CV199" s="529"/>
      <c r="CW199" s="529"/>
      <c r="CX199" s="529"/>
      <c r="CY199" s="529"/>
      <c r="CZ199" s="529"/>
      <c r="DA199" s="530"/>
    </row>
    <row r="200" spans="1:105" s="122" customFormat="1" ht="16.5" customHeight="1" x14ac:dyDescent="0.25">
      <c r="A200" s="528">
        <v>15</v>
      </c>
      <c r="B200" s="529"/>
      <c r="C200" s="529"/>
      <c r="D200" s="529"/>
      <c r="E200" s="529"/>
      <c r="F200" s="529"/>
      <c r="G200" s="530"/>
      <c r="H200" s="531" t="s">
        <v>768</v>
      </c>
      <c r="I200" s="532"/>
      <c r="J200" s="532"/>
      <c r="K200" s="532"/>
      <c r="L200" s="532"/>
      <c r="M200" s="532"/>
      <c r="N200" s="532"/>
      <c r="O200" s="532"/>
      <c r="P200" s="532"/>
      <c r="Q200" s="532"/>
      <c r="R200" s="532"/>
      <c r="S200" s="532"/>
      <c r="T200" s="532"/>
      <c r="U200" s="532"/>
      <c r="V200" s="532"/>
      <c r="W200" s="532"/>
      <c r="X200" s="532"/>
      <c r="Y200" s="532"/>
      <c r="Z200" s="532"/>
      <c r="AA200" s="532"/>
      <c r="AB200" s="532"/>
      <c r="AC200" s="532"/>
      <c r="AD200" s="532"/>
      <c r="AE200" s="532"/>
      <c r="AF200" s="532"/>
      <c r="AG200" s="532"/>
      <c r="AH200" s="532"/>
      <c r="AI200" s="532"/>
      <c r="AJ200" s="532"/>
      <c r="AK200" s="532"/>
      <c r="AL200" s="532"/>
      <c r="AM200" s="532"/>
      <c r="AN200" s="532"/>
      <c r="AO200" s="532"/>
      <c r="AP200" s="532"/>
      <c r="AQ200" s="532"/>
      <c r="AR200" s="532"/>
      <c r="AS200" s="532"/>
      <c r="AT200" s="532"/>
      <c r="AU200" s="532"/>
      <c r="AV200" s="532"/>
      <c r="AW200" s="532"/>
      <c r="AX200" s="532"/>
      <c r="AY200" s="532"/>
      <c r="AZ200" s="532"/>
      <c r="BA200" s="532"/>
      <c r="BB200" s="532"/>
      <c r="BC200" s="533"/>
      <c r="BD200" s="528">
        <v>5918</v>
      </c>
      <c r="BE200" s="529"/>
      <c r="BF200" s="529"/>
      <c r="BG200" s="529"/>
      <c r="BH200" s="529"/>
      <c r="BI200" s="529"/>
      <c r="BJ200" s="529"/>
      <c r="BK200" s="529"/>
      <c r="BL200" s="529"/>
      <c r="BM200" s="529"/>
      <c r="BN200" s="529"/>
      <c r="BO200" s="529"/>
      <c r="BP200" s="529"/>
      <c r="BQ200" s="529"/>
      <c r="BR200" s="529"/>
      <c r="BS200" s="530"/>
      <c r="BT200" s="528">
        <v>13.43</v>
      </c>
      <c r="BU200" s="529"/>
      <c r="BV200" s="529"/>
      <c r="BW200" s="529"/>
      <c r="BX200" s="529"/>
      <c r="BY200" s="529"/>
      <c r="BZ200" s="529"/>
      <c r="CA200" s="529"/>
      <c r="CB200" s="529"/>
      <c r="CC200" s="529"/>
      <c r="CD200" s="529"/>
      <c r="CE200" s="529"/>
      <c r="CF200" s="529"/>
      <c r="CG200" s="529"/>
      <c r="CH200" s="529"/>
      <c r="CI200" s="530"/>
      <c r="CJ200" s="528">
        <v>79500</v>
      </c>
      <c r="CK200" s="529"/>
      <c r="CL200" s="529"/>
      <c r="CM200" s="529"/>
      <c r="CN200" s="529"/>
      <c r="CO200" s="529"/>
      <c r="CP200" s="529"/>
      <c r="CQ200" s="529"/>
      <c r="CR200" s="529"/>
      <c r="CS200" s="529"/>
      <c r="CT200" s="529"/>
      <c r="CU200" s="529"/>
      <c r="CV200" s="529"/>
      <c r="CW200" s="529"/>
      <c r="CX200" s="529"/>
      <c r="CY200" s="529"/>
      <c r="CZ200" s="529"/>
      <c r="DA200" s="530"/>
    </row>
    <row r="201" spans="1:105" s="122" customFormat="1" ht="16.5" customHeight="1" x14ac:dyDescent="0.25">
      <c r="A201" s="528">
        <v>16</v>
      </c>
      <c r="B201" s="529"/>
      <c r="C201" s="529"/>
      <c r="D201" s="529"/>
      <c r="E201" s="529"/>
      <c r="F201" s="529"/>
      <c r="G201" s="530"/>
      <c r="H201" s="543" t="s">
        <v>834</v>
      </c>
      <c r="I201" s="544"/>
      <c r="J201" s="544"/>
      <c r="K201" s="544"/>
      <c r="L201" s="544"/>
      <c r="M201" s="544"/>
      <c r="N201" s="544"/>
      <c r="O201" s="544"/>
      <c r="P201" s="544"/>
      <c r="Q201" s="544"/>
      <c r="R201" s="544"/>
      <c r="S201" s="544"/>
      <c r="T201" s="544"/>
      <c r="U201" s="544"/>
      <c r="V201" s="544"/>
      <c r="W201" s="544"/>
      <c r="X201" s="544"/>
      <c r="Y201" s="544"/>
      <c r="Z201" s="544"/>
      <c r="AA201" s="544"/>
      <c r="AB201" s="544"/>
      <c r="AC201" s="544"/>
      <c r="AD201" s="544"/>
      <c r="AE201" s="544"/>
      <c r="AF201" s="544"/>
      <c r="AG201" s="544"/>
      <c r="AH201" s="544"/>
      <c r="AI201" s="544"/>
      <c r="AJ201" s="544"/>
      <c r="AK201" s="544"/>
      <c r="AL201" s="544"/>
      <c r="AM201" s="544"/>
      <c r="AN201" s="544"/>
      <c r="AO201" s="544"/>
      <c r="AP201" s="544"/>
      <c r="AQ201" s="544"/>
      <c r="AR201" s="544"/>
      <c r="AS201" s="544"/>
      <c r="AT201" s="544"/>
      <c r="AU201" s="544"/>
      <c r="AV201" s="544"/>
      <c r="AW201" s="544"/>
      <c r="AX201" s="544"/>
      <c r="AY201" s="544"/>
      <c r="AZ201" s="544"/>
      <c r="BA201" s="544"/>
      <c r="BB201" s="544"/>
      <c r="BC201" s="545"/>
      <c r="BD201" s="528">
        <v>2</v>
      </c>
      <c r="BE201" s="529"/>
      <c r="BF201" s="529"/>
      <c r="BG201" s="529"/>
      <c r="BH201" s="529"/>
      <c r="BI201" s="529"/>
      <c r="BJ201" s="529"/>
      <c r="BK201" s="529"/>
      <c r="BL201" s="529"/>
      <c r="BM201" s="529"/>
      <c r="BN201" s="529"/>
      <c r="BO201" s="529"/>
      <c r="BP201" s="529"/>
      <c r="BQ201" s="529"/>
      <c r="BR201" s="529"/>
      <c r="BS201" s="530"/>
      <c r="BT201" s="528">
        <v>2</v>
      </c>
      <c r="BU201" s="529"/>
      <c r="BV201" s="529"/>
      <c r="BW201" s="529"/>
      <c r="BX201" s="529"/>
      <c r="BY201" s="529"/>
      <c r="BZ201" s="529"/>
      <c r="CA201" s="529"/>
      <c r="CB201" s="529"/>
      <c r="CC201" s="529"/>
      <c r="CD201" s="529"/>
      <c r="CE201" s="529"/>
      <c r="CF201" s="529"/>
      <c r="CG201" s="529"/>
      <c r="CH201" s="529"/>
      <c r="CI201" s="530"/>
      <c r="CJ201" s="528">
        <v>158800</v>
      </c>
      <c r="CK201" s="529"/>
      <c r="CL201" s="529"/>
      <c r="CM201" s="529"/>
      <c r="CN201" s="529"/>
      <c r="CO201" s="529"/>
      <c r="CP201" s="529"/>
      <c r="CQ201" s="529"/>
      <c r="CR201" s="529"/>
      <c r="CS201" s="529"/>
      <c r="CT201" s="529"/>
      <c r="CU201" s="529"/>
      <c r="CV201" s="529"/>
      <c r="CW201" s="529"/>
      <c r="CX201" s="529"/>
      <c r="CY201" s="529"/>
      <c r="CZ201" s="529"/>
      <c r="DA201" s="530"/>
    </row>
    <row r="202" spans="1:105" s="123" customFormat="1" ht="15" customHeight="1" x14ac:dyDescent="0.25">
      <c r="A202" s="484"/>
      <c r="B202" s="484"/>
      <c r="C202" s="484"/>
      <c r="D202" s="484"/>
      <c r="E202" s="484"/>
      <c r="F202" s="484"/>
      <c r="G202" s="484"/>
      <c r="H202" s="488" t="s">
        <v>259</v>
      </c>
      <c r="I202" s="488"/>
      <c r="J202" s="488"/>
      <c r="K202" s="488"/>
      <c r="L202" s="488"/>
      <c r="M202" s="488"/>
      <c r="N202" s="488"/>
      <c r="O202" s="488"/>
      <c r="P202" s="488"/>
      <c r="Q202" s="488"/>
      <c r="R202" s="488"/>
      <c r="S202" s="488"/>
      <c r="T202" s="488"/>
      <c r="U202" s="488"/>
      <c r="V202" s="488"/>
      <c r="W202" s="488"/>
      <c r="X202" s="488"/>
      <c r="Y202" s="488"/>
      <c r="Z202" s="488"/>
      <c r="AA202" s="488"/>
      <c r="AB202" s="488"/>
      <c r="AC202" s="488"/>
      <c r="AD202" s="488"/>
      <c r="AE202" s="488"/>
      <c r="AF202" s="488"/>
      <c r="AG202" s="488"/>
      <c r="AH202" s="488"/>
      <c r="AI202" s="488"/>
      <c r="AJ202" s="488"/>
      <c r="AK202" s="488"/>
      <c r="AL202" s="488"/>
      <c r="AM202" s="488"/>
      <c r="AN202" s="488"/>
      <c r="AO202" s="488"/>
      <c r="AP202" s="488"/>
      <c r="AQ202" s="488"/>
      <c r="AR202" s="488"/>
      <c r="AS202" s="488"/>
      <c r="AT202" s="488"/>
      <c r="AU202" s="488"/>
      <c r="AV202" s="488"/>
      <c r="AW202" s="488"/>
      <c r="AX202" s="488"/>
      <c r="AY202" s="488"/>
      <c r="AZ202" s="488"/>
      <c r="BA202" s="488"/>
      <c r="BB202" s="488"/>
      <c r="BC202" s="489"/>
      <c r="BD202" s="480"/>
      <c r="BE202" s="480"/>
      <c r="BF202" s="480"/>
      <c r="BG202" s="480"/>
      <c r="BH202" s="480"/>
      <c r="BI202" s="480"/>
      <c r="BJ202" s="480"/>
      <c r="BK202" s="480"/>
      <c r="BL202" s="480"/>
      <c r="BM202" s="480"/>
      <c r="BN202" s="480"/>
      <c r="BO202" s="480"/>
      <c r="BP202" s="480"/>
      <c r="BQ202" s="480"/>
      <c r="BR202" s="480"/>
      <c r="BS202" s="480"/>
      <c r="BT202" s="480" t="s">
        <v>7</v>
      </c>
      <c r="BU202" s="480"/>
      <c r="BV202" s="480"/>
      <c r="BW202" s="480"/>
      <c r="BX202" s="480"/>
      <c r="BY202" s="480"/>
      <c r="BZ202" s="480"/>
      <c r="CA202" s="480"/>
      <c r="CB202" s="480"/>
      <c r="CC202" s="480"/>
      <c r="CD202" s="480"/>
      <c r="CE202" s="480"/>
      <c r="CF202" s="480"/>
      <c r="CG202" s="480"/>
      <c r="CH202" s="480"/>
      <c r="CI202" s="480"/>
      <c r="CJ202" s="558">
        <f>SUM(CJ186:DA201)</f>
        <v>2466999</v>
      </c>
      <c r="CK202" s="558"/>
      <c r="CL202" s="558"/>
      <c r="CM202" s="558"/>
      <c r="CN202" s="558"/>
      <c r="CO202" s="558"/>
      <c r="CP202" s="558"/>
      <c r="CQ202" s="558"/>
      <c r="CR202" s="558"/>
      <c r="CS202" s="558"/>
      <c r="CT202" s="558"/>
      <c r="CU202" s="558"/>
      <c r="CV202" s="558"/>
      <c r="CW202" s="558"/>
      <c r="CX202" s="558"/>
      <c r="CY202" s="558"/>
      <c r="CZ202" s="558"/>
      <c r="DA202" s="558"/>
    </row>
    <row r="204" spans="1:105" s="156" customFormat="1" ht="27.75" customHeight="1" x14ac:dyDescent="0.2">
      <c r="A204" s="550" t="s">
        <v>574</v>
      </c>
      <c r="B204" s="550"/>
      <c r="C204" s="550"/>
      <c r="D204" s="550"/>
      <c r="E204" s="550"/>
      <c r="F204" s="550"/>
      <c r="G204" s="550"/>
      <c r="H204" s="550"/>
      <c r="I204" s="550"/>
      <c r="J204" s="550"/>
      <c r="K204" s="550"/>
      <c r="L204" s="550"/>
      <c r="M204" s="550"/>
      <c r="N204" s="550"/>
      <c r="O204" s="550"/>
      <c r="P204" s="550"/>
      <c r="Q204" s="550"/>
      <c r="R204" s="550"/>
      <c r="S204" s="550"/>
      <c r="T204" s="550"/>
      <c r="U204" s="550"/>
      <c r="V204" s="550"/>
      <c r="W204" s="550"/>
      <c r="X204" s="550"/>
      <c r="Y204" s="550"/>
      <c r="Z204" s="550"/>
      <c r="AA204" s="550"/>
      <c r="AB204" s="550"/>
      <c r="AC204" s="550"/>
      <c r="AD204" s="550"/>
      <c r="AE204" s="550"/>
      <c r="AF204" s="550"/>
      <c r="AG204" s="550"/>
      <c r="AH204" s="550"/>
      <c r="AI204" s="550"/>
      <c r="AJ204" s="550"/>
      <c r="AK204" s="550"/>
      <c r="AL204" s="550"/>
      <c r="AM204" s="550"/>
      <c r="AN204" s="550"/>
      <c r="AO204" s="550"/>
      <c r="AP204" s="550"/>
      <c r="AQ204" s="550"/>
      <c r="AR204" s="550"/>
      <c r="AS204" s="550"/>
      <c r="AT204" s="550"/>
      <c r="AU204" s="550"/>
      <c r="AV204" s="550"/>
      <c r="AW204" s="550"/>
      <c r="AX204" s="550"/>
      <c r="AY204" s="550"/>
      <c r="AZ204" s="550"/>
      <c r="BA204" s="550"/>
      <c r="BB204" s="550"/>
      <c r="BC204" s="550"/>
      <c r="BD204" s="550"/>
      <c r="BE204" s="550"/>
      <c r="BF204" s="550"/>
      <c r="BG204" s="550"/>
      <c r="BH204" s="550"/>
      <c r="BI204" s="550"/>
      <c r="BJ204" s="550"/>
      <c r="BK204" s="550"/>
      <c r="BL204" s="550"/>
      <c r="BM204" s="550"/>
      <c r="BN204" s="550"/>
      <c r="BO204" s="550"/>
      <c r="BP204" s="550"/>
      <c r="BQ204" s="550"/>
      <c r="BR204" s="550"/>
      <c r="BS204" s="550"/>
      <c r="BT204" s="550"/>
      <c r="BU204" s="550"/>
      <c r="BV204" s="550"/>
      <c r="BW204" s="550"/>
      <c r="BX204" s="550"/>
      <c r="BY204" s="550"/>
      <c r="BZ204" s="550"/>
      <c r="CA204" s="550"/>
      <c r="CB204" s="550"/>
      <c r="CC204" s="550"/>
      <c r="CD204" s="550"/>
      <c r="CE204" s="550"/>
      <c r="CF204" s="550"/>
      <c r="CG204" s="550"/>
      <c r="CH204" s="550"/>
      <c r="CI204" s="550"/>
      <c r="CJ204" s="550"/>
      <c r="CK204" s="550"/>
      <c r="CL204" s="550"/>
      <c r="CM204" s="550"/>
      <c r="CN204" s="550"/>
      <c r="CO204" s="550"/>
      <c r="CP204" s="550"/>
      <c r="CQ204" s="550"/>
      <c r="CR204" s="550"/>
      <c r="CS204" s="550"/>
      <c r="CT204" s="550"/>
      <c r="CU204" s="550"/>
      <c r="CV204" s="550"/>
      <c r="CW204" s="550"/>
      <c r="CX204" s="550"/>
      <c r="CY204" s="550"/>
      <c r="CZ204" s="550"/>
      <c r="DA204" s="550"/>
    </row>
    <row r="205" spans="1:105" ht="6" customHeight="1" x14ac:dyDescent="0.25"/>
    <row r="206" spans="1:105" s="156" customFormat="1" ht="14.25" x14ac:dyDescent="0.2">
      <c r="A206" s="156" t="s">
        <v>246</v>
      </c>
      <c r="X206" s="551" t="s">
        <v>575</v>
      </c>
      <c r="Y206" s="551"/>
      <c r="Z206" s="551"/>
      <c r="AA206" s="551"/>
      <c r="AB206" s="551"/>
      <c r="AC206" s="551"/>
      <c r="AD206" s="551"/>
      <c r="AE206" s="551"/>
      <c r="AF206" s="551"/>
      <c r="AG206" s="551"/>
      <c r="AH206" s="551"/>
      <c r="AI206" s="551"/>
      <c r="AJ206" s="551"/>
      <c r="AK206" s="551"/>
      <c r="AL206" s="551"/>
      <c r="AM206" s="551"/>
      <c r="AN206" s="551"/>
      <c r="AO206" s="551"/>
      <c r="AP206" s="551"/>
      <c r="AQ206" s="551"/>
      <c r="AR206" s="551"/>
      <c r="AS206" s="551"/>
      <c r="AT206" s="551"/>
      <c r="AU206" s="551"/>
      <c r="AV206" s="551"/>
      <c r="AW206" s="551"/>
      <c r="AX206" s="551"/>
      <c r="AY206" s="551"/>
      <c r="AZ206" s="551"/>
      <c r="BA206" s="551"/>
      <c r="BB206" s="551"/>
      <c r="BC206" s="551"/>
      <c r="BD206" s="551"/>
      <c r="BE206" s="551"/>
      <c r="BF206" s="551"/>
      <c r="BG206" s="551"/>
      <c r="BH206" s="551"/>
      <c r="BI206" s="551"/>
      <c r="BJ206" s="551"/>
      <c r="BK206" s="551"/>
      <c r="BL206" s="551"/>
      <c r="BM206" s="551"/>
      <c r="BN206" s="551"/>
      <c r="BO206" s="551"/>
      <c r="BP206" s="551"/>
      <c r="BQ206" s="551"/>
      <c r="BR206" s="551"/>
      <c r="BS206" s="551"/>
      <c r="BT206" s="551"/>
      <c r="BU206" s="551"/>
      <c r="BV206" s="551"/>
      <c r="BW206" s="551"/>
      <c r="BX206" s="551"/>
      <c r="BY206" s="551"/>
      <c r="BZ206" s="551"/>
      <c r="CA206" s="551"/>
      <c r="CB206" s="551"/>
      <c r="CC206" s="551"/>
      <c r="CD206" s="551"/>
      <c r="CE206" s="551"/>
      <c r="CF206" s="551"/>
      <c r="CG206" s="551"/>
      <c r="CH206" s="551"/>
      <c r="CI206" s="551"/>
      <c r="CJ206" s="551"/>
      <c r="CK206" s="551"/>
      <c r="CL206" s="551"/>
      <c r="CM206" s="551"/>
      <c r="CN206" s="551"/>
      <c r="CO206" s="551"/>
      <c r="CP206" s="551"/>
      <c r="CQ206" s="551"/>
      <c r="CR206" s="551"/>
      <c r="CS206" s="551"/>
      <c r="CT206" s="551"/>
      <c r="CU206" s="551"/>
      <c r="CV206" s="551"/>
      <c r="CW206" s="551"/>
      <c r="CX206" s="551"/>
      <c r="CY206" s="551"/>
      <c r="CZ206" s="551"/>
      <c r="DA206" s="551"/>
    </row>
    <row r="207" spans="1:105" s="156" customFormat="1" ht="6" customHeight="1" x14ac:dyDescent="0.2"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</row>
    <row r="208" spans="1:105" s="156" customFormat="1" ht="14.25" x14ac:dyDescent="0.2">
      <c r="A208" s="496" t="s">
        <v>247</v>
      </c>
      <c r="B208" s="496"/>
      <c r="C208" s="496"/>
      <c r="D208" s="496"/>
      <c r="E208" s="496"/>
      <c r="F208" s="496"/>
      <c r="G208" s="496"/>
      <c r="H208" s="496"/>
      <c r="I208" s="496"/>
      <c r="J208" s="496"/>
      <c r="K208" s="496"/>
      <c r="L208" s="496"/>
      <c r="M208" s="496"/>
      <c r="N208" s="496"/>
      <c r="O208" s="496"/>
      <c r="P208" s="496"/>
      <c r="Q208" s="496"/>
      <c r="R208" s="496"/>
      <c r="S208" s="496"/>
      <c r="T208" s="496"/>
      <c r="U208" s="496"/>
      <c r="V208" s="496"/>
      <c r="W208" s="496"/>
      <c r="X208" s="496"/>
      <c r="Y208" s="496"/>
      <c r="Z208" s="496"/>
      <c r="AA208" s="496"/>
      <c r="AB208" s="496"/>
      <c r="AC208" s="496"/>
      <c r="AD208" s="496"/>
      <c r="AE208" s="496"/>
      <c r="AF208" s="496"/>
      <c r="AG208" s="496"/>
      <c r="AH208" s="496"/>
      <c r="AI208" s="496"/>
      <c r="AJ208" s="496"/>
      <c r="AK208" s="496"/>
      <c r="AL208" s="496"/>
      <c r="AM208" s="496"/>
      <c r="AN208" s="496"/>
      <c r="AO208" s="496"/>
      <c r="AP208" s="497">
        <v>5</v>
      </c>
      <c r="AQ208" s="497"/>
      <c r="AR208" s="497"/>
      <c r="AS208" s="497"/>
      <c r="AT208" s="497"/>
      <c r="AU208" s="497"/>
      <c r="AV208" s="497"/>
      <c r="AW208" s="497"/>
      <c r="AX208" s="497"/>
      <c r="AY208" s="497"/>
      <c r="AZ208" s="497"/>
      <c r="BA208" s="497"/>
      <c r="BB208" s="497"/>
      <c r="BC208" s="497"/>
      <c r="BD208" s="497"/>
      <c r="BE208" s="497"/>
      <c r="BF208" s="497"/>
      <c r="BG208" s="497"/>
      <c r="BH208" s="497"/>
      <c r="BI208" s="497"/>
      <c r="BJ208" s="497"/>
      <c r="BK208" s="497"/>
      <c r="BL208" s="497"/>
      <c r="BM208" s="497"/>
      <c r="BN208" s="497"/>
      <c r="BO208" s="497"/>
      <c r="BP208" s="497"/>
      <c r="BQ208" s="497"/>
      <c r="BR208" s="497"/>
      <c r="BS208" s="497"/>
      <c r="BT208" s="497"/>
      <c r="BU208" s="497"/>
      <c r="BV208" s="497"/>
      <c r="BW208" s="497"/>
      <c r="BX208" s="497"/>
      <c r="BY208" s="497"/>
      <c r="BZ208" s="497"/>
      <c r="CA208" s="497"/>
      <c r="CB208" s="497"/>
      <c r="CC208" s="497"/>
      <c r="CD208" s="497"/>
      <c r="CE208" s="497"/>
      <c r="CF208" s="497"/>
      <c r="CG208" s="497"/>
      <c r="CH208" s="497"/>
      <c r="CI208" s="497"/>
      <c r="CJ208" s="497"/>
      <c r="CK208" s="497"/>
      <c r="CL208" s="497"/>
      <c r="CM208" s="497"/>
      <c r="CN208" s="497"/>
      <c r="CO208" s="497"/>
      <c r="CP208" s="497"/>
      <c r="CQ208" s="497"/>
      <c r="CR208" s="497"/>
      <c r="CS208" s="497"/>
      <c r="CT208" s="497"/>
      <c r="CU208" s="497"/>
      <c r="CV208" s="497"/>
      <c r="CW208" s="497"/>
      <c r="CX208" s="497"/>
      <c r="CY208" s="497"/>
      <c r="CZ208" s="497"/>
      <c r="DA208" s="497"/>
    </row>
    <row r="209" spans="1:105" ht="10.5" customHeight="1" x14ac:dyDescent="0.25"/>
    <row r="210" spans="1:105" s="157" customFormat="1" ht="45" customHeight="1" x14ac:dyDescent="0.25">
      <c r="A210" s="503" t="s">
        <v>249</v>
      </c>
      <c r="B210" s="504"/>
      <c r="C210" s="504"/>
      <c r="D210" s="504"/>
      <c r="E210" s="504"/>
      <c r="F210" s="504"/>
      <c r="G210" s="505"/>
      <c r="H210" s="503" t="s">
        <v>0</v>
      </c>
      <c r="I210" s="504"/>
      <c r="J210" s="504"/>
      <c r="K210" s="504"/>
      <c r="L210" s="504"/>
      <c r="M210" s="504"/>
      <c r="N210" s="504"/>
      <c r="O210" s="504"/>
      <c r="P210" s="504"/>
      <c r="Q210" s="504"/>
      <c r="R210" s="504"/>
      <c r="S210" s="504"/>
      <c r="T210" s="504"/>
      <c r="U210" s="504"/>
      <c r="V210" s="504"/>
      <c r="W210" s="504"/>
      <c r="X210" s="504"/>
      <c r="Y210" s="504"/>
      <c r="Z210" s="504"/>
      <c r="AA210" s="504"/>
      <c r="AB210" s="504"/>
      <c r="AC210" s="504"/>
      <c r="AD210" s="504"/>
      <c r="AE210" s="504"/>
      <c r="AF210" s="504"/>
      <c r="AG210" s="504"/>
      <c r="AH210" s="504"/>
      <c r="AI210" s="504"/>
      <c r="AJ210" s="504"/>
      <c r="AK210" s="504"/>
      <c r="AL210" s="504"/>
      <c r="AM210" s="504"/>
      <c r="AN210" s="504"/>
      <c r="AO210" s="504"/>
      <c r="AP210" s="504"/>
      <c r="AQ210" s="504"/>
      <c r="AR210" s="504"/>
      <c r="AS210" s="504"/>
      <c r="AT210" s="504"/>
      <c r="AU210" s="504"/>
      <c r="AV210" s="504"/>
      <c r="AW210" s="504"/>
      <c r="AX210" s="504"/>
      <c r="AY210" s="504"/>
      <c r="AZ210" s="504"/>
      <c r="BA210" s="504"/>
      <c r="BB210" s="504"/>
      <c r="BC210" s="505"/>
      <c r="BD210" s="503" t="s">
        <v>297</v>
      </c>
      <c r="BE210" s="504"/>
      <c r="BF210" s="504"/>
      <c r="BG210" s="504"/>
      <c r="BH210" s="504"/>
      <c r="BI210" s="504"/>
      <c r="BJ210" s="504"/>
      <c r="BK210" s="504"/>
      <c r="BL210" s="504"/>
      <c r="BM210" s="504"/>
      <c r="BN210" s="504"/>
      <c r="BO210" s="504"/>
      <c r="BP210" s="504"/>
      <c r="BQ210" s="504"/>
      <c r="BR210" s="504"/>
      <c r="BS210" s="505"/>
      <c r="BT210" s="503" t="s">
        <v>298</v>
      </c>
      <c r="BU210" s="504"/>
      <c r="BV210" s="504"/>
      <c r="BW210" s="504"/>
      <c r="BX210" s="504"/>
      <c r="BY210" s="504"/>
      <c r="BZ210" s="504"/>
      <c r="CA210" s="504"/>
      <c r="CB210" s="504"/>
      <c r="CC210" s="504"/>
      <c r="CD210" s="504"/>
      <c r="CE210" s="504"/>
      <c r="CF210" s="504"/>
      <c r="CG210" s="504"/>
      <c r="CH210" s="504"/>
      <c r="CI210" s="505"/>
      <c r="CJ210" s="503" t="s">
        <v>299</v>
      </c>
      <c r="CK210" s="504"/>
      <c r="CL210" s="504"/>
      <c r="CM210" s="504"/>
      <c r="CN210" s="504"/>
      <c r="CO210" s="504"/>
      <c r="CP210" s="504"/>
      <c r="CQ210" s="504"/>
      <c r="CR210" s="504"/>
      <c r="CS210" s="504"/>
      <c r="CT210" s="504"/>
      <c r="CU210" s="504"/>
      <c r="CV210" s="504"/>
      <c r="CW210" s="504"/>
      <c r="CX210" s="504"/>
      <c r="CY210" s="504"/>
      <c r="CZ210" s="504"/>
      <c r="DA210" s="505"/>
    </row>
    <row r="211" spans="1:105" s="122" customFormat="1" ht="12.75" x14ac:dyDescent="0.25">
      <c r="A211" s="491">
        <v>1</v>
      </c>
      <c r="B211" s="491"/>
      <c r="C211" s="491"/>
      <c r="D211" s="491"/>
      <c r="E211" s="491"/>
      <c r="F211" s="491"/>
      <c r="G211" s="491"/>
      <c r="H211" s="491">
        <v>2</v>
      </c>
      <c r="I211" s="491"/>
      <c r="J211" s="491"/>
      <c r="K211" s="491"/>
      <c r="L211" s="491"/>
      <c r="M211" s="491"/>
      <c r="N211" s="491"/>
      <c r="O211" s="491"/>
      <c r="P211" s="491"/>
      <c r="Q211" s="491"/>
      <c r="R211" s="491"/>
      <c r="S211" s="491"/>
      <c r="T211" s="491"/>
      <c r="U211" s="491"/>
      <c r="V211" s="491"/>
      <c r="W211" s="491"/>
      <c r="X211" s="491"/>
      <c r="Y211" s="491"/>
      <c r="Z211" s="491"/>
      <c r="AA211" s="491"/>
      <c r="AB211" s="491"/>
      <c r="AC211" s="491"/>
      <c r="AD211" s="491"/>
      <c r="AE211" s="491"/>
      <c r="AF211" s="491"/>
      <c r="AG211" s="491"/>
      <c r="AH211" s="491"/>
      <c r="AI211" s="491"/>
      <c r="AJ211" s="491"/>
      <c r="AK211" s="491"/>
      <c r="AL211" s="491"/>
      <c r="AM211" s="491"/>
      <c r="AN211" s="491"/>
      <c r="AO211" s="491"/>
      <c r="AP211" s="491"/>
      <c r="AQ211" s="491"/>
      <c r="AR211" s="491"/>
      <c r="AS211" s="491"/>
      <c r="AT211" s="491"/>
      <c r="AU211" s="491"/>
      <c r="AV211" s="491"/>
      <c r="AW211" s="491"/>
      <c r="AX211" s="491"/>
      <c r="AY211" s="491"/>
      <c r="AZ211" s="491"/>
      <c r="BA211" s="491"/>
      <c r="BB211" s="491"/>
      <c r="BC211" s="491"/>
      <c r="BD211" s="491">
        <v>3</v>
      </c>
      <c r="BE211" s="491"/>
      <c r="BF211" s="491"/>
      <c r="BG211" s="491"/>
      <c r="BH211" s="491"/>
      <c r="BI211" s="491"/>
      <c r="BJ211" s="491"/>
      <c r="BK211" s="491"/>
      <c r="BL211" s="491"/>
      <c r="BM211" s="491"/>
      <c r="BN211" s="491"/>
      <c r="BO211" s="491"/>
      <c r="BP211" s="491"/>
      <c r="BQ211" s="491"/>
      <c r="BR211" s="491"/>
      <c r="BS211" s="491"/>
      <c r="BT211" s="491">
        <v>4</v>
      </c>
      <c r="BU211" s="491"/>
      <c r="BV211" s="491"/>
      <c r="BW211" s="491"/>
      <c r="BX211" s="491"/>
      <c r="BY211" s="491"/>
      <c r="BZ211" s="491"/>
      <c r="CA211" s="491"/>
      <c r="CB211" s="491"/>
      <c r="CC211" s="491"/>
      <c r="CD211" s="491"/>
      <c r="CE211" s="491"/>
      <c r="CF211" s="491"/>
      <c r="CG211" s="491"/>
      <c r="CH211" s="491"/>
      <c r="CI211" s="491"/>
      <c r="CJ211" s="491">
        <v>5</v>
      </c>
      <c r="CK211" s="491"/>
      <c r="CL211" s="491"/>
      <c r="CM211" s="491"/>
      <c r="CN211" s="491"/>
      <c r="CO211" s="491"/>
      <c r="CP211" s="491"/>
      <c r="CQ211" s="491"/>
      <c r="CR211" s="491"/>
      <c r="CS211" s="491"/>
      <c r="CT211" s="491"/>
      <c r="CU211" s="491"/>
      <c r="CV211" s="491"/>
      <c r="CW211" s="491"/>
      <c r="CX211" s="491"/>
      <c r="CY211" s="491"/>
      <c r="CZ211" s="491"/>
      <c r="DA211" s="491"/>
    </row>
    <row r="212" spans="1:105" s="123" customFormat="1" ht="15" customHeight="1" x14ac:dyDescent="0.25">
      <c r="A212" s="484" t="s">
        <v>274</v>
      </c>
      <c r="B212" s="484"/>
      <c r="C212" s="484"/>
      <c r="D212" s="484"/>
      <c r="E212" s="484"/>
      <c r="F212" s="484"/>
      <c r="G212" s="484"/>
      <c r="H212" s="549" t="s">
        <v>576</v>
      </c>
      <c r="I212" s="549"/>
      <c r="J212" s="549"/>
      <c r="K212" s="549"/>
      <c r="L212" s="549"/>
      <c r="M212" s="549"/>
      <c r="N212" s="549"/>
      <c r="O212" s="549"/>
      <c r="P212" s="549"/>
      <c r="Q212" s="549"/>
      <c r="R212" s="549"/>
      <c r="S212" s="549"/>
      <c r="T212" s="549"/>
      <c r="U212" s="549"/>
      <c r="V212" s="549"/>
      <c r="W212" s="549"/>
      <c r="X212" s="549"/>
      <c r="Y212" s="549"/>
      <c r="Z212" s="549"/>
      <c r="AA212" s="549"/>
      <c r="AB212" s="549"/>
      <c r="AC212" s="549"/>
      <c r="AD212" s="549"/>
      <c r="AE212" s="549"/>
      <c r="AF212" s="549"/>
      <c r="AG212" s="549"/>
      <c r="AH212" s="549"/>
      <c r="AI212" s="549"/>
      <c r="AJ212" s="549"/>
      <c r="AK212" s="549"/>
      <c r="AL212" s="549"/>
      <c r="AM212" s="549"/>
      <c r="AN212" s="549"/>
      <c r="AO212" s="549"/>
      <c r="AP212" s="549"/>
      <c r="AQ212" s="549"/>
      <c r="AR212" s="549"/>
      <c r="AS212" s="549"/>
      <c r="AT212" s="549"/>
      <c r="AU212" s="549"/>
      <c r="AV212" s="549"/>
      <c r="AW212" s="549"/>
      <c r="AX212" s="549"/>
      <c r="AY212" s="549"/>
      <c r="AZ212" s="549"/>
      <c r="BA212" s="549"/>
      <c r="BB212" s="549"/>
      <c r="BC212" s="549"/>
      <c r="BD212" s="480">
        <v>178</v>
      </c>
      <c r="BE212" s="480"/>
      <c r="BF212" s="480"/>
      <c r="BG212" s="480"/>
      <c r="BH212" s="480"/>
      <c r="BI212" s="480"/>
      <c r="BJ212" s="480"/>
      <c r="BK212" s="480"/>
      <c r="BL212" s="480"/>
      <c r="BM212" s="480"/>
      <c r="BN212" s="480"/>
      <c r="BO212" s="480"/>
      <c r="BP212" s="480"/>
      <c r="BQ212" s="480"/>
      <c r="BR212" s="480"/>
      <c r="BS212" s="480"/>
      <c r="BT212" s="480">
        <v>6528</v>
      </c>
      <c r="BU212" s="480"/>
      <c r="BV212" s="480"/>
      <c r="BW212" s="480"/>
      <c r="BX212" s="480"/>
      <c r="BY212" s="480"/>
      <c r="BZ212" s="480"/>
      <c r="CA212" s="480"/>
      <c r="CB212" s="480"/>
      <c r="CC212" s="480"/>
      <c r="CD212" s="480"/>
      <c r="CE212" s="480"/>
      <c r="CF212" s="480"/>
      <c r="CG212" s="480"/>
      <c r="CH212" s="480"/>
      <c r="CI212" s="480"/>
      <c r="CJ212" s="595">
        <v>1148957</v>
      </c>
      <c r="CK212" s="595"/>
      <c r="CL212" s="595"/>
      <c r="CM212" s="595"/>
      <c r="CN212" s="595"/>
      <c r="CO212" s="595"/>
      <c r="CP212" s="595"/>
      <c r="CQ212" s="595"/>
      <c r="CR212" s="595"/>
      <c r="CS212" s="595"/>
      <c r="CT212" s="595"/>
      <c r="CU212" s="595"/>
      <c r="CV212" s="595"/>
      <c r="CW212" s="595"/>
      <c r="CX212" s="595"/>
      <c r="CY212" s="595"/>
      <c r="CZ212" s="595"/>
      <c r="DA212" s="595"/>
    </row>
    <row r="213" spans="1:105" s="123" customFormat="1" ht="15" customHeight="1" x14ac:dyDescent="0.25">
      <c r="A213" s="519" t="s">
        <v>282</v>
      </c>
      <c r="B213" s="520"/>
      <c r="C213" s="520"/>
      <c r="D213" s="520"/>
      <c r="E213" s="520"/>
      <c r="F213" s="520"/>
      <c r="G213" s="521"/>
      <c r="H213" s="522" t="s">
        <v>578</v>
      </c>
      <c r="I213" s="523"/>
      <c r="J213" s="523"/>
      <c r="K213" s="523"/>
      <c r="L213" s="523"/>
      <c r="M213" s="523"/>
      <c r="N213" s="523"/>
      <c r="O213" s="523"/>
      <c r="P213" s="523"/>
      <c r="Q213" s="523"/>
      <c r="R213" s="523"/>
      <c r="S213" s="523"/>
      <c r="T213" s="523"/>
      <c r="U213" s="523"/>
      <c r="V213" s="523"/>
      <c r="W213" s="523"/>
      <c r="X213" s="523"/>
      <c r="Y213" s="523"/>
      <c r="Z213" s="523"/>
      <c r="AA213" s="523"/>
      <c r="AB213" s="523"/>
      <c r="AC213" s="523"/>
      <c r="AD213" s="523"/>
      <c r="AE213" s="523"/>
      <c r="AF213" s="523"/>
      <c r="AG213" s="523"/>
      <c r="AH213" s="523"/>
      <c r="AI213" s="523"/>
      <c r="AJ213" s="523"/>
      <c r="AK213" s="523"/>
      <c r="AL213" s="523"/>
      <c r="AM213" s="523"/>
      <c r="AN213" s="523"/>
      <c r="AO213" s="523"/>
      <c r="AP213" s="523"/>
      <c r="AQ213" s="523"/>
      <c r="AR213" s="523"/>
      <c r="AS213" s="523"/>
      <c r="AT213" s="523"/>
      <c r="AU213" s="523"/>
      <c r="AV213" s="523"/>
      <c r="AW213" s="523"/>
      <c r="AX213" s="523"/>
      <c r="AY213" s="523"/>
      <c r="AZ213" s="523"/>
      <c r="BA213" s="523"/>
      <c r="BB213" s="523"/>
      <c r="BC213" s="524"/>
      <c r="BD213" s="515">
        <v>45077.22</v>
      </c>
      <c r="BE213" s="516"/>
      <c r="BF213" s="516"/>
      <c r="BG213" s="516"/>
      <c r="BH213" s="516"/>
      <c r="BI213" s="516"/>
      <c r="BJ213" s="516"/>
      <c r="BK213" s="516"/>
      <c r="BL213" s="516"/>
      <c r="BM213" s="516"/>
      <c r="BN213" s="516"/>
      <c r="BO213" s="516"/>
      <c r="BP213" s="516"/>
      <c r="BQ213" s="516"/>
      <c r="BR213" s="516"/>
      <c r="BS213" s="517"/>
      <c r="BT213" s="515">
        <v>36</v>
      </c>
      <c r="BU213" s="516"/>
      <c r="BV213" s="516"/>
      <c r="BW213" s="516"/>
      <c r="BX213" s="516"/>
      <c r="BY213" s="516"/>
      <c r="BZ213" s="516"/>
      <c r="CA213" s="516"/>
      <c r="CB213" s="516"/>
      <c r="CC213" s="516"/>
      <c r="CD213" s="516"/>
      <c r="CE213" s="516"/>
      <c r="CF213" s="516"/>
      <c r="CG213" s="516"/>
      <c r="CH213" s="516"/>
      <c r="CI213" s="517"/>
      <c r="CJ213" s="592">
        <v>1622780</v>
      </c>
      <c r="CK213" s="593"/>
      <c r="CL213" s="593"/>
      <c r="CM213" s="593"/>
      <c r="CN213" s="593"/>
      <c r="CO213" s="593"/>
      <c r="CP213" s="593"/>
      <c r="CQ213" s="593"/>
      <c r="CR213" s="593"/>
      <c r="CS213" s="593"/>
      <c r="CT213" s="593"/>
      <c r="CU213" s="593"/>
      <c r="CV213" s="593"/>
      <c r="CW213" s="593"/>
      <c r="CX213" s="593"/>
      <c r="CY213" s="593"/>
      <c r="CZ213" s="593"/>
      <c r="DA213" s="594"/>
    </row>
    <row r="214" spans="1:105" s="123" customFormat="1" ht="15" customHeight="1" x14ac:dyDescent="0.25">
      <c r="A214" s="519" t="s">
        <v>293</v>
      </c>
      <c r="B214" s="520"/>
      <c r="C214" s="520"/>
      <c r="D214" s="520"/>
      <c r="E214" s="520"/>
      <c r="F214" s="520"/>
      <c r="G214" s="521"/>
      <c r="H214" s="522" t="s">
        <v>764</v>
      </c>
      <c r="I214" s="523"/>
      <c r="J214" s="523"/>
      <c r="K214" s="523"/>
      <c r="L214" s="523"/>
      <c r="M214" s="523"/>
      <c r="N214" s="523"/>
      <c r="O214" s="523"/>
      <c r="P214" s="523"/>
      <c r="Q214" s="523"/>
      <c r="R214" s="523"/>
      <c r="S214" s="523"/>
      <c r="T214" s="523"/>
      <c r="U214" s="523"/>
      <c r="V214" s="523"/>
      <c r="W214" s="523"/>
      <c r="X214" s="523"/>
      <c r="Y214" s="523"/>
      <c r="Z214" s="523"/>
      <c r="AA214" s="523"/>
      <c r="AB214" s="523"/>
      <c r="AC214" s="523"/>
      <c r="AD214" s="523"/>
      <c r="AE214" s="523"/>
      <c r="AF214" s="523"/>
      <c r="AG214" s="523"/>
      <c r="AH214" s="523"/>
      <c r="AI214" s="523"/>
      <c r="AJ214" s="523"/>
      <c r="AK214" s="523"/>
      <c r="AL214" s="523"/>
      <c r="AM214" s="523"/>
      <c r="AN214" s="523"/>
      <c r="AO214" s="523"/>
      <c r="AP214" s="523"/>
      <c r="AQ214" s="523"/>
      <c r="AR214" s="523"/>
      <c r="AS214" s="523"/>
      <c r="AT214" s="523"/>
      <c r="AU214" s="523"/>
      <c r="AV214" s="523"/>
      <c r="AW214" s="523"/>
      <c r="AX214" s="523"/>
      <c r="AY214" s="523"/>
      <c r="AZ214" s="523"/>
      <c r="BA214" s="523"/>
      <c r="BB214" s="523"/>
      <c r="BC214" s="524"/>
      <c r="BD214" s="515">
        <v>6828</v>
      </c>
      <c r="BE214" s="516"/>
      <c r="BF214" s="516"/>
      <c r="BG214" s="516"/>
      <c r="BH214" s="516"/>
      <c r="BI214" s="516"/>
      <c r="BJ214" s="516"/>
      <c r="BK214" s="516"/>
      <c r="BL214" s="516"/>
      <c r="BM214" s="516"/>
      <c r="BN214" s="516"/>
      <c r="BO214" s="516"/>
      <c r="BP214" s="516"/>
      <c r="BQ214" s="516"/>
      <c r="BR214" s="516"/>
      <c r="BS214" s="517"/>
      <c r="BT214" s="515">
        <v>36</v>
      </c>
      <c r="BU214" s="516"/>
      <c r="BV214" s="516"/>
      <c r="BW214" s="516"/>
      <c r="BX214" s="516"/>
      <c r="BY214" s="516"/>
      <c r="BZ214" s="516"/>
      <c r="CA214" s="516"/>
      <c r="CB214" s="516"/>
      <c r="CC214" s="516"/>
      <c r="CD214" s="516"/>
      <c r="CE214" s="516"/>
      <c r="CF214" s="516"/>
      <c r="CG214" s="516"/>
      <c r="CH214" s="516"/>
      <c r="CI214" s="517"/>
      <c r="CJ214" s="592">
        <v>245796</v>
      </c>
      <c r="CK214" s="593"/>
      <c r="CL214" s="593"/>
      <c r="CM214" s="593"/>
      <c r="CN214" s="593"/>
      <c r="CO214" s="593"/>
      <c r="CP214" s="593"/>
      <c r="CQ214" s="593"/>
      <c r="CR214" s="593"/>
      <c r="CS214" s="593"/>
      <c r="CT214" s="593"/>
      <c r="CU214" s="593"/>
      <c r="CV214" s="593"/>
      <c r="CW214" s="593"/>
      <c r="CX214" s="593"/>
      <c r="CY214" s="593"/>
      <c r="CZ214" s="593"/>
      <c r="DA214" s="594"/>
    </row>
    <row r="215" spans="1:105" s="123" customFormat="1" ht="15" customHeight="1" x14ac:dyDescent="0.25">
      <c r="A215" s="519" t="s">
        <v>407</v>
      </c>
      <c r="B215" s="520"/>
      <c r="C215" s="520"/>
      <c r="D215" s="520"/>
      <c r="E215" s="520"/>
      <c r="F215" s="520"/>
      <c r="G215" s="521"/>
      <c r="H215" s="549" t="s">
        <v>577</v>
      </c>
      <c r="I215" s="549"/>
      <c r="J215" s="549"/>
      <c r="K215" s="549"/>
      <c r="L215" s="549"/>
      <c r="M215" s="549"/>
      <c r="N215" s="549"/>
      <c r="O215" s="549"/>
      <c r="P215" s="549"/>
      <c r="Q215" s="549"/>
      <c r="R215" s="549"/>
      <c r="S215" s="549"/>
      <c r="T215" s="549"/>
      <c r="U215" s="549"/>
      <c r="V215" s="549"/>
      <c r="W215" s="549"/>
      <c r="X215" s="549"/>
      <c r="Y215" s="549"/>
      <c r="Z215" s="549"/>
      <c r="AA215" s="549"/>
      <c r="AB215" s="549"/>
      <c r="AC215" s="549"/>
      <c r="AD215" s="549"/>
      <c r="AE215" s="549"/>
      <c r="AF215" s="549"/>
      <c r="AG215" s="549"/>
      <c r="AH215" s="549"/>
      <c r="AI215" s="549"/>
      <c r="AJ215" s="549"/>
      <c r="AK215" s="549"/>
      <c r="AL215" s="549"/>
      <c r="AM215" s="549"/>
      <c r="AN215" s="549"/>
      <c r="AO215" s="549"/>
      <c r="AP215" s="549"/>
      <c r="AQ215" s="549"/>
      <c r="AR215" s="549"/>
      <c r="AS215" s="549"/>
      <c r="AT215" s="549"/>
      <c r="AU215" s="549"/>
      <c r="AV215" s="549"/>
      <c r="AW215" s="549"/>
      <c r="AX215" s="549"/>
      <c r="AY215" s="549"/>
      <c r="AZ215" s="549"/>
      <c r="BA215" s="549"/>
      <c r="BB215" s="549"/>
      <c r="BC215" s="549"/>
      <c r="BD215" s="515">
        <v>108</v>
      </c>
      <c r="BE215" s="516"/>
      <c r="BF215" s="516"/>
      <c r="BG215" s="516"/>
      <c r="BH215" s="516"/>
      <c r="BI215" s="516"/>
      <c r="BJ215" s="516"/>
      <c r="BK215" s="516"/>
      <c r="BL215" s="516"/>
      <c r="BM215" s="516"/>
      <c r="BN215" s="516"/>
      <c r="BO215" s="516"/>
      <c r="BP215" s="516"/>
      <c r="BQ215" s="516"/>
      <c r="BR215" s="516"/>
      <c r="BS215" s="517"/>
      <c r="BT215" s="515">
        <v>19390</v>
      </c>
      <c r="BU215" s="516"/>
      <c r="BV215" s="516"/>
      <c r="BW215" s="516"/>
      <c r="BX215" s="516"/>
      <c r="BY215" s="516"/>
      <c r="BZ215" s="516"/>
      <c r="CA215" s="516"/>
      <c r="CB215" s="516"/>
      <c r="CC215" s="516"/>
      <c r="CD215" s="516"/>
      <c r="CE215" s="516"/>
      <c r="CF215" s="516"/>
      <c r="CG215" s="516"/>
      <c r="CH215" s="516"/>
      <c r="CI215" s="517"/>
      <c r="CJ215" s="595">
        <v>2094140.37</v>
      </c>
      <c r="CK215" s="595"/>
      <c r="CL215" s="595"/>
      <c r="CM215" s="595"/>
      <c r="CN215" s="595"/>
      <c r="CO215" s="595"/>
      <c r="CP215" s="595"/>
      <c r="CQ215" s="595"/>
      <c r="CR215" s="595"/>
      <c r="CS215" s="595"/>
      <c r="CT215" s="595"/>
      <c r="CU215" s="595"/>
      <c r="CV215" s="595"/>
      <c r="CW215" s="595"/>
      <c r="CX215" s="595"/>
      <c r="CY215" s="595"/>
      <c r="CZ215" s="595"/>
      <c r="DA215" s="595"/>
    </row>
    <row r="216" spans="1:105" s="123" customFormat="1" ht="15" customHeight="1" x14ac:dyDescent="0.25">
      <c r="A216" s="519" t="s">
        <v>537</v>
      </c>
      <c r="B216" s="520"/>
      <c r="C216" s="520"/>
      <c r="D216" s="520"/>
      <c r="E216" s="520"/>
      <c r="F216" s="520"/>
      <c r="G216" s="521"/>
      <c r="H216" s="522" t="s">
        <v>713</v>
      </c>
      <c r="I216" s="523"/>
      <c r="J216" s="523"/>
      <c r="K216" s="523"/>
      <c r="L216" s="523"/>
      <c r="M216" s="523"/>
      <c r="N216" s="523"/>
      <c r="O216" s="523"/>
      <c r="P216" s="523"/>
      <c r="Q216" s="523"/>
      <c r="R216" s="523"/>
      <c r="S216" s="523"/>
      <c r="T216" s="523"/>
      <c r="U216" s="523"/>
      <c r="V216" s="523"/>
      <c r="W216" s="523"/>
      <c r="X216" s="523"/>
      <c r="Y216" s="523"/>
      <c r="Z216" s="523"/>
      <c r="AA216" s="523"/>
      <c r="AB216" s="523"/>
      <c r="AC216" s="523"/>
      <c r="AD216" s="523"/>
      <c r="AE216" s="523"/>
      <c r="AF216" s="523"/>
      <c r="AG216" s="523"/>
      <c r="AH216" s="523"/>
      <c r="AI216" s="523"/>
      <c r="AJ216" s="523"/>
      <c r="AK216" s="523"/>
      <c r="AL216" s="523"/>
      <c r="AM216" s="523"/>
      <c r="AN216" s="523"/>
      <c r="AO216" s="523"/>
      <c r="AP216" s="523"/>
      <c r="AQ216" s="523"/>
      <c r="AR216" s="523"/>
      <c r="AS216" s="523"/>
      <c r="AT216" s="523"/>
      <c r="AU216" s="523"/>
      <c r="AV216" s="523"/>
      <c r="AW216" s="523"/>
      <c r="AX216" s="523"/>
      <c r="AY216" s="523"/>
      <c r="AZ216" s="523"/>
      <c r="BA216" s="523"/>
      <c r="BB216" s="523"/>
      <c r="BC216" s="524"/>
      <c r="BD216" s="515">
        <v>9019.7999999999993</v>
      </c>
      <c r="BE216" s="516"/>
      <c r="BF216" s="516"/>
      <c r="BG216" s="516"/>
      <c r="BH216" s="516"/>
      <c r="BI216" s="516"/>
      <c r="BJ216" s="516"/>
      <c r="BK216" s="516"/>
      <c r="BL216" s="516"/>
      <c r="BM216" s="516"/>
      <c r="BN216" s="516"/>
      <c r="BO216" s="516"/>
      <c r="BP216" s="516"/>
      <c r="BQ216" s="516"/>
      <c r="BR216" s="516"/>
      <c r="BS216" s="517"/>
      <c r="BT216" s="515">
        <v>6</v>
      </c>
      <c r="BU216" s="516"/>
      <c r="BV216" s="516"/>
      <c r="BW216" s="516"/>
      <c r="BX216" s="516"/>
      <c r="BY216" s="516"/>
      <c r="BZ216" s="516"/>
      <c r="CA216" s="516"/>
      <c r="CB216" s="516"/>
      <c r="CC216" s="516"/>
      <c r="CD216" s="516"/>
      <c r="CE216" s="516"/>
      <c r="CF216" s="516"/>
      <c r="CG216" s="516"/>
      <c r="CH216" s="516"/>
      <c r="CI216" s="517"/>
      <c r="CJ216" s="592">
        <v>54118.8</v>
      </c>
      <c r="CK216" s="593"/>
      <c r="CL216" s="593"/>
      <c r="CM216" s="593"/>
      <c r="CN216" s="593"/>
      <c r="CO216" s="593"/>
      <c r="CP216" s="593"/>
      <c r="CQ216" s="593"/>
      <c r="CR216" s="593"/>
      <c r="CS216" s="593"/>
      <c r="CT216" s="593"/>
      <c r="CU216" s="593"/>
      <c r="CV216" s="593"/>
      <c r="CW216" s="593"/>
      <c r="CX216" s="593"/>
      <c r="CY216" s="593"/>
      <c r="CZ216" s="593"/>
      <c r="DA216" s="594"/>
    </row>
    <row r="217" spans="1:105" s="123" customFormat="1" ht="24" customHeight="1" x14ac:dyDescent="0.25">
      <c r="A217" s="519" t="s">
        <v>410</v>
      </c>
      <c r="B217" s="520"/>
      <c r="C217" s="520"/>
      <c r="D217" s="520"/>
      <c r="E217" s="520"/>
      <c r="F217" s="520"/>
      <c r="G217" s="521"/>
      <c r="H217" s="522" t="s">
        <v>714</v>
      </c>
      <c r="I217" s="523"/>
      <c r="J217" s="523"/>
      <c r="K217" s="523"/>
      <c r="L217" s="523"/>
      <c r="M217" s="523"/>
      <c r="N217" s="523"/>
      <c r="O217" s="523"/>
      <c r="P217" s="523"/>
      <c r="Q217" s="523"/>
      <c r="R217" s="523"/>
      <c r="S217" s="523"/>
      <c r="T217" s="523"/>
      <c r="U217" s="523"/>
      <c r="V217" s="523"/>
      <c r="W217" s="523"/>
      <c r="X217" s="523"/>
      <c r="Y217" s="523"/>
      <c r="Z217" s="523"/>
      <c r="AA217" s="523"/>
      <c r="AB217" s="523"/>
      <c r="AC217" s="523"/>
      <c r="AD217" s="523"/>
      <c r="AE217" s="523"/>
      <c r="AF217" s="523"/>
      <c r="AG217" s="523"/>
      <c r="AH217" s="523"/>
      <c r="AI217" s="523"/>
      <c r="AJ217" s="523"/>
      <c r="AK217" s="523"/>
      <c r="AL217" s="523"/>
      <c r="AM217" s="523"/>
      <c r="AN217" s="523"/>
      <c r="AO217" s="523"/>
      <c r="AP217" s="523"/>
      <c r="AQ217" s="523"/>
      <c r="AR217" s="523"/>
      <c r="AS217" s="523"/>
      <c r="AT217" s="523"/>
      <c r="AU217" s="523"/>
      <c r="AV217" s="523"/>
      <c r="AW217" s="523"/>
      <c r="AX217" s="523"/>
      <c r="AY217" s="523"/>
      <c r="AZ217" s="523"/>
      <c r="BA217" s="523"/>
      <c r="BB217" s="523"/>
      <c r="BC217" s="524"/>
      <c r="BD217" s="515">
        <v>36666.67</v>
      </c>
      <c r="BE217" s="516"/>
      <c r="BF217" s="516"/>
      <c r="BG217" s="516"/>
      <c r="BH217" s="516"/>
      <c r="BI217" s="516"/>
      <c r="BJ217" s="516"/>
      <c r="BK217" s="516"/>
      <c r="BL217" s="516"/>
      <c r="BM217" s="516"/>
      <c r="BN217" s="516"/>
      <c r="BO217" s="516"/>
      <c r="BP217" s="516"/>
      <c r="BQ217" s="516"/>
      <c r="BR217" s="516"/>
      <c r="BS217" s="517"/>
      <c r="BT217" s="515">
        <v>6</v>
      </c>
      <c r="BU217" s="516"/>
      <c r="BV217" s="516"/>
      <c r="BW217" s="516"/>
      <c r="BX217" s="516"/>
      <c r="BY217" s="516"/>
      <c r="BZ217" s="516"/>
      <c r="CA217" s="516"/>
      <c r="CB217" s="516"/>
      <c r="CC217" s="516"/>
      <c r="CD217" s="516"/>
      <c r="CE217" s="516"/>
      <c r="CF217" s="516"/>
      <c r="CG217" s="516"/>
      <c r="CH217" s="516"/>
      <c r="CI217" s="517"/>
      <c r="CJ217" s="592">
        <v>220000</v>
      </c>
      <c r="CK217" s="593"/>
      <c r="CL217" s="593"/>
      <c r="CM217" s="593"/>
      <c r="CN217" s="593"/>
      <c r="CO217" s="593"/>
      <c r="CP217" s="593"/>
      <c r="CQ217" s="593"/>
      <c r="CR217" s="593"/>
      <c r="CS217" s="593"/>
      <c r="CT217" s="593"/>
      <c r="CU217" s="593"/>
      <c r="CV217" s="593"/>
      <c r="CW217" s="593"/>
      <c r="CX217" s="593"/>
      <c r="CY217" s="593"/>
      <c r="CZ217" s="593"/>
      <c r="DA217" s="594"/>
    </row>
    <row r="218" spans="1:105" s="123" customFormat="1" ht="15" customHeight="1" x14ac:dyDescent="0.25">
      <c r="A218" s="484"/>
      <c r="B218" s="484"/>
      <c r="C218" s="484"/>
      <c r="D218" s="484"/>
      <c r="E218" s="484"/>
      <c r="F218" s="484"/>
      <c r="G218" s="484"/>
      <c r="H218" s="488" t="s">
        <v>259</v>
      </c>
      <c r="I218" s="488"/>
      <c r="J218" s="488"/>
      <c r="K218" s="488"/>
      <c r="L218" s="488"/>
      <c r="M218" s="488"/>
      <c r="N218" s="488"/>
      <c r="O218" s="488"/>
      <c r="P218" s="488"/>
      <c r="Q218" s="488"/>
      <c r="R218" s="488"/>
      <c r="S218" s="488"/>
      <c r="T218" s="488"/>
      <c r="U218" s="488"/>
      <c r="V218" s="488"/>
      <c r="W218" s="488"/>
      <c r="X218" s="488"/>
      <c r="Y218" s="488"/>
      <c r="Z218" s="488"/>
      <c r="AA218" s="488"/>
      <c r="AB218" s="488"/>
      <c r="AC218" s="488"/>
      <c r="AD218" s="488"/>
      <c r="AE218" s="488"/>
      <c r="AF218" s="488"/>
      <c r="AG218" s="488"/>
      <c r="AH218" s="488"/>
      <c r="AI218" s="488"/>
      <c r="AJ218" s="488"/>
      <c r="AK218" s="488"/>
      <c r="AL218" s="488"/>
      <c r="AM218" s="488"/>
      <c r="AN218" s="488"/>
      <c r="AO218" s="488"/>
      <c r="AP218" s="488"/>
      <c r="AQ218" s="488"/>
      <c r="AR218" s="488"/>
      <c r="AS218" s="488"/>
      <c r="AT218" s="488"/>
      <c r="AU218" s="488"/>
      <c r="AV218" s="488"/>
      <c r="AW218" s="488"/>
      <c r="AX218" s="488"/>
      <c r="AY218" s="488"/>
      <c r="AZ218" s="488"/>
      <c r="BA218" s="488"/>
      <c r="BB218" s="488"/>
      <c r="BC218" s="489"/>
      <c r="BD218" s="480" t="s">
        <v>7</v>
      </c>
      <c r="BE218" s="480"/>
      <c r="BF218" s="480"/>
      <c r="BG218" s="480"/>
      <c r="BH218" s="480"/>
      <c r="BI218" s="480"/>
      <c r="BJ218" s="480"/>
      <c r="BK218" s="480"/>
      <c r="BL218" s="480"/>
      <c r="BM218" s="480"/>
      <c r="BN218" s="480"/>
      <c r="BO218" s="480"/>
      <c r="BP218" s="480"/>
      <c r="BQ218" s="480"/>
      <c r="BR218" s="480"/>
      <c r="BS218" s="480"/>
      <c r="BT218" s="480" t="s">
        <v>7</v>
      </c>
      <c r="BU218" s="480"/>
      <c r="BV218" s="480"/>
      <c r="BW218" s="480"/>
      <c r="BX218" s="480"/>
      <c r="BY218" s="480"/>
      <c r="BZ218" s="480"/>
      <c r="CA218" s="480"/>
      <c r="CB218" s="480"/>
      <c r="CC218" s="480"/>
      <c r="CD218" s="480"/>
      <c r="CE218" s="480"/>
      <c r="CF218" s="480"/>
      <c r="CG218" s="480"/>
      <c r="CH218" s="480"/>
      <c r="CI218" s="480"/>
      <c r="CJ218" s="596">
        <f>SUM(CJ212:DA217)</f>
        <v>5385792.1699999999</v>
      </c>
      <c r="CK218" s="596"/>
      <c r="CL218" s="596"/>
      <c r="CM218" s="596"/>
      <c r="CN218" s="596"/>
      <c r="CO218" s="596"/>
      <c r="CP218" s="596"/>
      <c r="CQ218" s="596"/>
      <c r="CR218" s="596"/>
      <c r="CS218" s="596"/>
      <c r="CT218" s="596"/>
      <c r="CU218" s="596"/>
      <c r="CV218" s="596"/>
      <c r="CW218" s="596"/>
      <c r="CX218" s="596"/>
      <c r="CY218" s="596"/>
      <c r="CZ218" s="596"/>
      <c r="DA218" s="596"/>
    </row>
    <row r="220" spans="1:105" s="260" customFormat="1" ht="14.25" x14ac:dyDescent="0.2">
      <c r="A220" s="260" t="s">
        <v>246</v>
      </c>
      <c r="X220" s="495" t="s">
        <v>545</v>
      </c>
      <c r="Y220" s="495"/>
      <c r="Z220" s="495"/>
      <c r="AA220" s="495"/>
      <c r="AB220" s="495"/>
      <c r="AC220" s="495"/>
      <c r="AD220" s="495"/>
      <c r="AE220" s="495"/>
      <c r="AF220" s="495"/>
      <c r="AG220" s="495"/>
      <c r="AH220" s="495"/>
      <c r="AI220" s="495"/>
      <c r="AJ220" s="495"/>
      <c r="AK220" s="495"/>
      <c r="AL220" s="495"/>
      <c r="AM220" s="495"/>
      <c r="AN220" s="495"/>
      <c r="AO220" s="495"/>
      <c r="AP220" s="495"/>
      <c r="AQ220" s="495"/>
      <c r="AR220" s="495"/>
      <c r="AS220" s="495"/>
      <c r="AT220" s="495"/>
      <c r="AU220" s="495"/>
      <c r="AV220" s="495"/>
      <c r="AW220" s="495"/>
      <c r="AX220" s="495"/>
      <c r="AY220" s="495"/>
      <c r="AZ220" s="495"/>
      <c r="BA220" s="495"/>
      <c r="BB220" s="495"/>
      <c r="BC220" s="495"/>
      <c r="BD220" s="495"/>
      <c r="BE220" s="495"/>
      <c r="BF220" s="495"/>
      <c r="BG220" s="495"/>
      <c r="BH220" s="495"/>
      <c r="BI220" s="495"/>
      <c r="BJ220" s="495"/>
      <c r="BK220" s="495"/>
      <c r="BL220" s="495"/>
      <c r="BM220" s="495"/>
      <c r="BN220" s="495"/>
      <c r="BO220" s="495"/>
      <c r="BP220" s="495"/>
      <c r="BQ220" s="495"/>
      <c r="BR220" s="495"/>
      <c r="BS220" s="495"/>
      <c r="BT220" s="495"/>
      <c r="BU220" s="495"/>
      <c r="BV220" s="495"/>
      <c r="BW220" s="495"/>
      <c r="BX220" s="495"/>
      <c r="BY220" s="495"/>
      <c r="BZ220" s="495"/>
      <c r="CA220" s="495"/>
      <c r="CB220" s="495"/>
      <c r="CC220" s="495"/>
      <c r="CD220" s="495"/>
      <c r="CE220" s="495"/>
      <c r="CF220" s="495"/>
      <c r="CG220" s="495"/>
      <c r="CH220" s="495"/>
      <c r="CI220" s="495"/>
      <c r="CJ220" s="495"/>
      <c r="CK220" s="495"/>
      <c r="CL220" s="495"/>
      <c r="CM220" s="495"/>
      <c r="CN220" s="495"/>
      <c r="CO220" s="495"/>
      <c r="CP220" s="495"/>
      <c r="CQ220" s="495"/>
      <c r="CR220" s="495"/>
      <c r="CS220" s="495"/>
      <c r="CT220" s="495"/>
      <c r="CU220" s="495"/>
      <c r="CV220" s="495"/>
      <c r="CW220" s="495"/>
      <c r="CX220" s="495"/>
      <c r="CY220" s="495"/>
      <c r="CZ220" s="495"/>
      <c r="DA220" s="495"/>
    </row>
    <row r="221" spans="1:105" s="260" customFormat="1" ht="6" customHeight="1" x14ac:dyDescent="0.2"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 s="119"/>
      <c r="CO221" s="119"/>
      <c r="CP221" s="119"/>
      <c r="CQ221" s="119"/>
      <c r="CR221" s="119"/>
      <c r="CS221" s="119"/>
      <c r="CT221" s="119"/>
      <c r="CU221" s="119"/>
      <c r="CV221" s="119"/>
      <c r="CW221" s="119"/>
      <c r="CX221" s="119"/>
      <c r="CY221" s="119"/>
      <c r="CZ221" s="119"/>
      <c r="DA221" s="119"/>
    </row>
    <row r="222" spans="1:105" s="260" customFormat="1" ht="14.25" x14ac:dyDescent="0.2">
      <c r="A222" s="496" t="s">
        <v>247</v>
      </c>
      <c r="B222" s="496"/>
      <c r="C222" s="496"/>
      <c r="D222" s="496"/>
      <c r="E222" s="496"/>
      <c r="F222" s="496"/>
      <c r="G222" s="496"/>
      <c r="H222" s="496"/>
      <c r="I222" s="496"/>
      <c r="J222" s="496"/>
      <c r="K222" s="496"/>
      <c r="L222" s="496"/>
      <c r="M222" s="496"/>
      <c r="N222" s="496"/>
      <c r="O222" s="496"/>
      <c r="P222" s="496"/>
      <c r="Q222" s="496"/>
      <c r="R222" s="496"/>
      <c r="S222" s="496"/>
      <c r="T222" s="496"/>
      <c r="U222" s="496"/>
      <c r="V222" s="496"/>
      <c r="W222" s="496"/>
      <c r="X222" s="496"/>
      <c r="Y222" s="496"/>
      <c r="Z222" s="496"/>
      <c r="AA222" s="496"/>
      <c r="AB222" s="496"/>
      <c r="AC222" s="496"/>
      <c r="AD222" s="496"/>
      <c r="AE222" s="496"/>
      <c r="AF222" s="496"/>
      <c r="AG222" s="496"/>
      <c r="AH222" s="496"/>
      <c r="AI222" s="496"/>
      <c r="AJ222" s="496"/>
      <c r="AK222" s="496"/>
      <c r="AL222" s="496"/>
      <c r="AM222" s="496"/>
      <c r="AN222" s="496"/>
      <c r="AO222" s="496"/>
      <c r="AP222" s="497">
        <v>5</v>
      </c>
      <c r="AQ222" s="497"/>
      <c r="AR222" s="497"/>
      <c r="AS222" s="497"/>
      <c r="AT222" s="497"/>
      <c r="AU222" s="497"/>
      <c r="AV222" s="497"/>
      <c r="AW222" s="497"/>
      <c r="AX222" s="497"/>
      <c r="AY222" s="497"/>
      <c r="AZ222" s="497"/>
      <c r="BA222" s="497"/>
      <c r="BB222" s="497"/>
      <c r="BC222" s="497"/>
      <c r="BD222" s="497"/>
      <c r="BE222" s="497"/>
      <c r="BF222" s="497"/>
      <c r="BG222" s="497"/>
      <c r="BH222" s="497"/>
      <c r="BI222" s="497"/>
      <c r="BJ222" s="497"/>
      <c r="BK222" s="497"/>
      <c r="BL222" s="497"/>
      <c r="BM222" s="497"/>
      <c r="BN222" s="497"/>
      <c r="BO222" s="497"/>
      <c r="BP222" s="497"/>
      <c r="BQ222" s="497"/>
      <c r="BR222" s="497"/>
      <c r="BS222" s="497"/>
      <c r="BT222" s="497"/>
      <c r="BU222" s="497"/>
      <c r="BV222" s="497"/>
      <c r="BW222" s="497"/>
      <c r="BX222" s="497"/>
      <c r="BY222" s="497"/>
      <c r="BZ222" s="497"/>
      <c r="CA222" s="497"/>
      <c r="CB222" s="497"/>
      <c r="CC222" s="497"/>
      <c r="CD222" s="497"/>
      <c r="CE222" s="497"/>
      <c r="CF222" s="497"/>
      <c r="CG222" s="497"/>
      <c r="CH222" s="497"/>
      <c r="CI222" s="497"/>
      <c r="CJ222" s="497"/>
      <c r="CK222" s="497"/>
      <c r="CL222" s="497"/>
      <c r="CM222" s="497"/>
      <c r="CN222" s="497"/>
      <c r="CO222" s="497"/>
      <c r="CP222" s="497"/>
      <c r="CQ222" s="497"/>
      <c r="CR222" s="497"/>
      <c r="CS222" s="497"/>
      <c r="CT222" s="497"/>
      <c r="CU222" s="497"/>
      <c r="CV222" s="497"/>
      <c r="CW222" s="497"/>
      <c r="CX222" s="497"/>
      <c r="CY222" s="497"/>
      <c r="CZ222" s="497"/>
      <c r="DA222" s="497"/>
    </row>
    <row r="224" spans="1:105" s="261" customFormat="1" ht="30" customHeight="1" x14ac:dyDescent="0.25">
      <c r="A224" s="503" t="s">
        <v>249</v>
      </c>
      <c r="B224" s="504"/>
      <c r="C224" s="504"/>
      <c r="D224" s="504"/>
      <c r="E224" s="504"/>
      <c r="F224" s="504"/>
      <c r="G224" s="505"/>
      <c r="H224" s="503" t="s">
        <v>301</v>
      </c>
      <c r="I224" s="504"/>
      <c r="J224" s="504"/>
      <c r="K224" s="504"/>
      <c r="L224" s="504"/>
      <c r="M224" s="504"/>
      <c r="N224" s="504"/>
      <c r="O224" s="504"/>
      <c r="P224" s="504"/>
      <c r="Q224" s="504"/>
      <c r="R224" s="504"/>
      <c r="S224" s="504"/>
      <c r="T224" s="504"/>
      <c r="U224" s="504"/>
      <c r="V224" s="504"/>
      <c r="W224" s="504"/>
      <c r="X224" s="504"/>
      <c r="Y224" s="504"/>
      <c r="Z224" s="504"/>
      <c r="AA224" s="504"/>
      <c r="AB224" s="504"/>
      <c r="AC224" s="504"/>
      <c r="AD224" s="504"/>
      <c r="AE224" s="504"/>
      <c r="AF224" s="504"/>
      <c r="AG224" s="504"/>
      <c r="AH224" s="504"/>
      <c r="AI224" s="504"/>
      <c r="AJ224" s="504"/>
      <c r="AK224" s="504"/>
      <c r="AL224" s="504"/>
      <c r="AM224" s="504"/>
      <c r="AN224" s="504"/>
      <c r="AO224" s="504"/>
      <c r="AP224" s="504"/>
      <c r="AQ224" s="504"/>
      <c r="AR224" s="504"/>
      <c r="AS224" s="504"/>
      <c r="AT224" s="504"/>
      <c r="AU224" s="504"/>
      <c r="AV224" s="504"/>
      <c r="AW224" s="504"/>
      <c r="AX224" s="504"/>
      <c r="AY224" s="504"/>
      <c r="AZ224" s="504"/>
      <c r="BA224" s="504"/>
      <c r="BB224" s="504"/>
      <c r="BC224" s="505"/>
      <c r="BD224" s="503" t="s">
        <v>323</v>
      </c>
      <c r="BE224" s="504"/>
      <c r="BF224" s="504"/>
      <c r="BG224" s="504"/>
      <c r="BH224" s="504"/>
      <c r="BI224" s="504"/>
      <c r="BJ224" s="504"/>
      <c r="BK224" s="504"/>
      <c r="BL224" s="504"/>
      <c r="BM224" s="504"/>
      <c r="BN224" s="504"/>
      <c r="BO224" s="504"/>
      <c r="BP224" s="504"/>
      <c r="BQ224" s="504"/>
      <c r="BR224" s="504"/>
      <c r="BS224" s="505"/>
      <c r="BT224" s="503" t="s">
        <v>334</v>
      </c>
      <c r="BU224" s="504"/>
      <c r="BV224" s="504"/>
      <c r="BW224" s="504"/>
      <c r="BX224" s="504"/>
      <c r="BY224" s="504"/>
      <c r="BZ224" s="504"/>
      <c r="CA224" s="504"/>
      <c r="CB224" s="504"/>
      <c r="CC224" s="504"/>
      <c r="CD224" s="504"/>
      <c r="CE224" s="504"/>
      <c r="CF224" s="504"/>
      <c r="CG224" s="504"/>
      <c r="CH224" s="504"/>
      <c r="CI224" s="505"/>
      <c r="CJ224" s="503" t="s">
        <v>335</v>
      </c>
      <c r="CK224" s="504"/>
      <c r="CL224" s="504"/>
      <c r="CM224" s="504"/>
      <c r="CN224" s="504"/>
      <c r="CO224" s="504"/>
      <c r="CP224" s="504"/>
      <c r="CQ224" s="504"/>
      <c r="CR224" s="504"/>
      <c r="CS224" s="504"/>
      <c r="CT224" s="504"/>
      <c r="CU224" s="504"/>
      <c r="CV224" s="504"/>
      <c r="CW224" s="504"/>
      <c r="CX224" s="504"/>
      <c r="CY224" s="504"/>
      <c r="CZ224" s="504"/>
      <c r="DA224" s="505"/>
    </row>
    <row r="225" spans="1:105" s="122" customFormat="1" ht="12.75" x14ac:dyDescent="0.25">
      <c r="A225" s="491"/>
      <c r="B225" s="491"/>
      <c r="C225" s="491"/>
      <c r="D225" s="491"/>
      <c r="E225" s="491"/>
      <c r="F225" s="491"/>
      <c r="G225" s="491"/>
      <c r="H225" s="491">
        <v>1</v>
      </c>
      <c r="I225" s="491"/>
      <c r="J225" s="491"/>
      <c r="K225" s="491"/>
      <c r="L225" s="491"/>
      <c r="M225" s="491"/>
      <c r="N225" s="491"/>
      <c r="O225" s="491"/>
      <c r="P225" s="491"/>
      <c r="Q225" s="491"/>
      <c r="R225" s="491"/>
      <c r="S225" s="491"/>
      <c r="T225" s="491"/>
      <c r="U225" s="491"/>
      <c r="V225" s="491"/>
      <c r="W225" s="491"/>
      <c r="X225" s="491"/>
      <c r="Y225" s="491"/>
      <c r="Z225" s="491"/>
      <c r="AA225" s="491"/>
      <c r="AB225" s="491"/>
      <c r="AC225" s="491"/>
      <c r="AD225" s="491"/>
      <c r="AE225" s="491"/>
      <c r="AF225" s="491"/>
      <c r="AG225" s="491"/>
      <c r="AH225" s="491"/>
      <c r="AI225" s="491"/>
      <c r="AJ225" s="491"/>
      <c r="AK225" s="491"/>
      <c r="AL225" s="491"/>
      <c r="AM225" s="491"/>
      <c r="AN225" s="491"/>
      <c r="AO225" s="491"/>
      <c r="AP225" s="491"/>
      <c r="AQ225" s="491"/>
      <c r="AR225" s="491"/>
      <c r="AS225" s="491"/>
      <c r="AT225" s="491"/>
      <c r="AU225" s="491"/>
      <c r="AV225" s="491"/>
      <c r="AW225" s="491"/>
      <c r="AX225" s="491"/>
      <c r="AY225" s="491"/>
      <c r="AZ225" s="491"/>
      <c r="BA225" s="491"/>
      <c r="BB225" s="491"/>
      <c r="BC225" s="491"/>
      <c r="BD225" s="491">
        <v>2</v>
      </c>
      <c r="BE225" s="491"/>
      <c r="BF225" s="491"/>
      <c r="BG225" s="491"/>
      <c r="BH225" s="491"/>
      <c r="BI225" s="491"/>
      <c r="BJ225" s="491"/>
      <c r="BK225" s="491"/>
      <c r="BL225" s="491"/>
      <c r="BM225" s="491"/>
      <c r="BN225" s="491"/>
      <c r="BO225" s="491"/>
      <c r="BP225" s="491"/>
      <c r="BQ225" s="491"/>
      <c r="BR225" s="491"/>
      <c r="BS225" s="491"/>
      <c r="BT225" s="491">
        <v>3</v>
      </c>
      <c r="BU225" s="491"/>
      <c r="BV225" s="491"/>
      <c r="BW225" s="491"/>
      <c r="BX225" s="491"/>
      <c r="BY225" s="491"/>
      <c r="BZ225" s="491"/>
      <c r="CA225" s="491"/>
      <c r="CB225" s="491"/>
      <c r="CC225" s="491"/>
      <c r="CD225" s="491"/>
      <c r="CE225" s="491"/>
      <c r="CF225" s="491"/>
      <c r="CG225" s="491"/>
      <c r="CH225" s="491"/>
      <c r="CI225" s="491"/>
      <c r="CJ225" s="491">
        <v>4</v>
      </c>
      <c r="CK225" s="491"/>
      <c r="CL225" s="491"/>
      <c r="CM225" s="491"/>
      <c r="CN225" s="491"/>
      <c r="CO225" s="491"/>
      <c r="CP225" s="491"/>
      <c r="CQ225" s="491"/>
      <c r="CR225" s="491"/>
      <c r="CS225" s="491"/>
      <c r="CT225" s="491"/>
      <c r="CU225" s="491"/>
      <c r="CV225" s="491"/>
      <c r="CW225" s="491"/>
      <c r="CX225" s="491"/>
      <c r="CY225" s="491"/>
      <c r="CZ225" s="491"/>
      <c r="DA225" s="491"/>
    </row>
    <row r="226" spans="1:105" s="122" customFormat="1" ht="12.75" x14ac:dyDescent="0.25">
      <c r="A226" s="528">
        <v>1</v>
      </c>
      <c r="B226" s="529"/>
      <c r="C226" s="529"/>
      <c r="D226" s="529"/>
      <c r="E226" s="529"/>
      <c r="F226" s="529"/>
      <c r="G226" s="530"/>
      <c r="H226" s="534"/>
      <c r="I226" s="535"/>
      <c r="J226" s="535"/>
      <c r="K226" s="535"/>
      <c r="L226" s="535"/>
      <c r="M226" s="535"/>
      <c r="N226" s="535"/>
      <c r="O226" s="535"/>
      <c r="P226" s="535"/>
      <c r="Q226" s="535"/>
      <c r="R226" s="535"/>
      <c r="S226" s="535"/>
      <c r="T226" s="535"/>
      <c r="U226" s="535"/>
      <c r="V226" s="535"/>
      <c r="W226" s="535"/>
      <c r="X226" s="535"/>
      <c r="Y226" s="535"/>
      <c r="Z226" s="535"/>
      <c r="AA226" s="535"/>
      <c r="AB226" s="535"/>
      <c r="AC226" s="535"/>
      <c r="AD226" s="535"/>
      <c r="AE226" s="535"/>
      <c r="AF226" s="535"/>
      <c r="AG226" s="535"/>
      <c r="AH226" s="535"/>
      <c r="AI226" s="535"/>
      <c r="AJ226" s="535"/>
      <c r="AK226" s="535"/>
      <c r="AL226" s="535"/>
      <c r="AM226" s="535"/>
      <c r="AN226" s="535"/>
      <c r="AO226" s="535"/>
      <c r="AP226" s="535"/>
      <c r="AQ226" s="535"/>
      <c r="AR226" s="535"/>
      <c r="AS226" s="535"/>
      <c r="AT226" s="535"/>
      <c r="AU226" s="535"/>
      <c r="AV226" s="535"/>
      <c r="AW226" s="535"/>
      <c r="AX226" s="535"/>
      <c r="AY226" s="535"/>
      <c r="AZ226" s="535"/>
      <c r="BA226" s="535"/>
      <c r="BB226" s="535"/>
      <c r="BC226" s="536"/>
      <c r="BD226" s="528"/>
      <c r="BE226" s="529"/>
      <c r="BF226" s="529"/>
      <c r="BG226" s="529"/>
      <c r="BH226" s="529"/>
      <c r="BI226" s="529"/>
      <c r="BJ226" s="529"/>
      <c r="BK226" s="529"/>
      <c r="BL226" s="529"/>
      <c r="BM226" s="529"/>
      <c r="BN226" s="529"/>
      <c r="BO226" s="529"/>
      <c r="BP226" s="529"/>
      <c r="BQ226" s="529"/>
      <c r="BR226" s="529"/>
      <c r="BS226" s="530"/>
      <c r="BT226" s="528"/>
      <c r="BU226" s="529"/>
      <c r="BV226" s="529"/>
      <c r="BW226" s="529"/>
      <c r="BX226" s="529"/>
      <c r="BY226" s="529"/>
      <c r="BZ226" s="529"/>
      <c r="CA226" s="529"/>
      <c r="CB226" s="529"/>
      <c r="CC226" s="529"/>
      <c r="CD226" s="529"/>
      <c r="CE226" s="529"/>
      <c r="CF226" s="529"/>
      <c r="CG226" s="529"/>
      <c r="CH226" s="529"/>
      <c r="CI226" s="530"/>
      <c r="CJ226" s="528"/>
      <c r="CK226" s="529"/>
      <c r="CL226" s="529"/>
      <c r="CM226" s="529"/>
      <c r="CN226" s="529"/>
      <c r="CO226" s="529"/>
      <c r="CP226" s="529"/>
      <c r="CQ226" s="529"/>
      <c r="CR226" s="529"/>
      <c r="CS226" s="529"/>
      <c r="CT226" s="529"/>
      <c r="CU226" s="529"/>
      <c r="CV226" s="529"/>
      <c r="CW226" s="529"/>
      <c r="CX226" s="529"/>
      <c r="CY226" s="529"/>
      <c r="CZ226" s="529"/>
      <c r="DA226" s="530"/>
    </row>
    <row r="227" spans="1:105" s="122" customFormat="1" ht="15.75" customHeight="1" x14ac:dyDescent="0.25">
      <c r="A227" s="528">
        <v>2</v>
      </c>
      <c r="B227" s="529"/>
      <c r="C227" s="529"/>
      <c r="D227" s="529"/>
      <c r="E227" s="529"/>
      <c r="F227" s="529"/>
      <c r="G227" s="530"/>
      <c r="H227" s="531"/>
      <c r="I227" s="532"/>
      <c r="J227" s="532"/>
      <c r="K227" s="532"/>
      <c r="L227" s="532"/>
      <c r="M227" s="532"/>
      <c r="N227" s="532"/>
      <c r="O227" s="532"/>
      <c r="P227" s="532"/>
      <c r="Q227" s="532"/>
      <c r="R227" s="532"/>
      <c r="S227" s="532"/>
      <c r="T227" s="532"/>
      <c r="U227" s="532"/>
      <c r="V227" s="532"/>
      <c r="W227" s="532"/>
      <c r="X227" s="532"/>
      <c r="Y227" s="532"/>
      <c r="Z227" s="532"/>
      <c r="AA227" s="532"/>
      <c r="AB227" s="532"/>
      <c r="AC227" s="532"/>
      <c r="AD227" s="532"/>
      <c r="AE227" s="532"/>
      <c r="AF227" s="532"/>
      <c r="AG227" s="532"/>
      <c r="AH227" s="532"/>
      <c r="AI227" s="532"/>
      <c r="AJ227" s="532"/>
      <c r="AK227" s="532"/>
      <c r="AL227" s="532"/>
      <c r="AM227" s="532"/>
      <c r="AN227" s="532"/>
      <c r="AO227" s="532"/>
      <c r="AP227" s="532"/>
      <c r="AQ227" s="532"/>
      <c r="AR227" s="532"/>
      <c r="AS227" s="532"/>
      <c r="AT227" s="532"/>
      <c r="AU227" s="532"/>
      <c r="AV227" s="532"/>
      <c r="AW227" s="532"/>
      <c r="AX227" s="532"/>
      <c r="AY227" s="532"/>
      <c r="AZ227" s="532"/>
      <c r="BA227" s="532"/>
      <c r="BB227" s="532"/>
      <c r="BC227" s="533"/>
      <c r="BD227" s="528"/>
      <c r="BE227" s="529"/>
      <c r="BF227" s="529"/>
      <c r="BG227" s="529"/>
      <c r="BH227" s="529"/>
      <c r="BI227" s="529"/>
      <c r="BJ227" s="529"/>
      <c r="BK227" s="529"/>
      <c r="BL227" s="529"/>
      <c r="BM227" s="529"/>
      <c r="BN227" s="529"/>
      <c r="BO227" s="529"/>
      <c r="BP227" s="529"/>
      <c r="BQ227" s="529"/>
      <c r="BR227" s="529"/>
      <c r="BS227" s="530"/>
      <c r="BT227" s="528"/>
      <c r="BU227" s="529"/>
      <c r="BV227" s="529"/>
      <c r="BW227" s="529"/>
      <c r="BX227" s="529"/>
      <c r="BY227" s="529"/>
      <c r="BZ227" s="529"/>
      <c r="CA227" s="529"/>
      <c r="CB227" s="529"/>
      <c r="CC227" s="529"/>
      <c r="CD227" s="529"/>
      <c r="CE227" s="529"/>
      <c r="CF227" s="529"/>
      <c r="CG227" s="529"/>
      <c r="CH227" s="529"/>
      <c r="CI227" s="530"/>
      <c r="CJ227" s="528"/>
      <c r="CK227" s="529"/>
      <c r="CL227" s="529"/>
      <c r="CM227" s="529"/>
      <c r="CN227" s="529"/>
      <c r="CO227" s="529"/>
      <c r="CP227" s="529"/>
      <c r="CQ227" s="529"/>
      <c r="CR227" s="529"/>
      <c r="CS227" s="529"/>
      <c r="CT227" s="529"/>
      <c r="CU227" s="529"/>
      <c r="CV227" s="529"/>
      <c r="CW227" s="529"/>
      <c r="CX227" s="529"/>
      <c r="CY227" s="529"/>
      <c r="CZ227" s="529"/>
      <c r="DA227" s="530"/>
    </row>
    <row r="228" spans="1:105" s="122" customFormat="1" ht="15.75" customHeight="1" x14ac:dyDescent="0.25">
      <c r="A228" s="528">
        <v>3</v>
      </c>
      <c r="B228" s="529"/>
      <c r="C228" s="529"/>
      <c r="D228" s="529"/>
      <c r="E228" s="529"/>
      <c r="F228" s="529"/>
      <c r="G228" s="530"/>
      <c r="H228" s="543"/>
      <c r="I228" s="544"/>
      <c r="J228" s="544"/>
      <c r="K228" s="544"/>
      <c r="L228" s="544"/>
      <c r="M228" s="544"/>
      <c r="N228" s="544"/>
      <c r="O228" s="544"/>
      <c r="P228" s="544"/>
      <c r="Q228" s="544"/>
      <c r="R228" s="544"/>
      <c r="S228" s="544"/>
      <c r="T228" s="544"/>
      <c r="U228" s="544"/>
      <c r="V228" s="544"/>
      <c r="W228" s="544"/>
      <c r="X228" s="544"/>
      <c r="Y228" s="544"/>
      <c r="Z228" s="544"/>
      <c r="AA228" s="544"/>
      <c r="AB228" s="544"/>
      <c r="AC228" s="544"/>
      <c r="AD228" s="544"/>
      <c r="AE228" s="544"/>
      <c r="AF228" s="544"/>
      <c r="AG228" s="544"/>
      <c r="AH228" s="544"/>
      <c r="AI228" s="544"/>
      <c r="AJ228" s="544"/>
      <c r="AK228" s="544"/>
      <c r="AL228" s="544"/>
      <c r="AM228" s="544"/>
      <c r="AN228" s="544"/>
      <c r="AO228" s="544"/>
      <c r="AP228" s="544"/>
      <c r="AQ228" s="544"/>
      <c r="AR228" s="544"/>
      <c r="AS228" s="544"/>
      <c r="AT228" s="544"/>
      <c r="AU228" s="544"/>
      <c r="AV228" s="544"/>
      <c r="AW228" s="544"/>
      <c r="AX228" s="544"/>
      <c r="AY228" s="544"/>
      <c r="AZ228" s="544"/>
      <c r="BA228" s="544"/>
      <c r="BB228" s="544"/>
      <c r="BC228" s="545"/>
      <c r="BD228" s="528"/>
      <c r="BE228" s="529"/>
      <c r="BF228" s="529"/>
      <c r="BG228" s="529"/>
      <c r="BH228" s="529"/>
      <c r="BI228" s="529"/>
      <c r="BJ228" s="529"/>
      <c r="BK228" s="529"/>
      <c r="BL228" s="529"/>
      <c r="BM228" s="529"/>
      <c r="BN228" s="529"/>
      <c r="BO228" s="529"/>
      <c r="BP228" s="529"/>
      <c r="BQ228" s="529"/>
      <c r="BR228" s="529"/>
      <c r="BS228" s="530"/>
      <c r="BT228" s="528"/>
      <c r="BU228" s="529"/>
      <c r="BV228" s="529"/>
      <c r="BW228" s="529"/>
      <c r="BX228" s="529"/>
      <c r="BY228" s="529"/>
      <c r="BZ228" s="529"/>
      <c r="CA228" s="529"/>
      <c r="CB228" s="529"/>
      <c r="CC228" s="529"/>
      <c r="CD228" s="529"/>
      <c r="CE228" s="529"/>
      <c r="CF228" s="529"/>
      <c r="CG228" s="529"/>
      <c r="CH228" s="529"/>
      <c r="CI228" s="530"/>
      <c r="CJ228" s="528"/>
      <c r="CK228" s="529"/>
      <c r="CL228" s="529"/>
      <c r="CM228" s="529"/>
      <c r="CN228" s="529"/>
      <c r="CO228" s="529"/>
      <c r="CP228" s="529"/>
      <c r="CQ228" s="529"/>
      <c r="CR228" s="529"/>
      <c r="CS228" s="529"/>
      <c r="CT228" s="529"/>
      <c r="CU228" s="529"/>
      <c r="CV228" s="529"/>
      <c r="CW228" s="529"/>
      <c r="CX228" s="529"/>
      <c r="CY228" s="529"/>
      <c r="CZ228" s="529"/>
      <c r="DA228" s="530"/>
    </row>
    <row r="229" spans="1:105" s="123" customFormat="1" ht="15" customHeight="1" x14ac:dyDescent="0.25">
      <c r="A229" s="484"/>
      <c r="B229" s="484"/>
      <c r="C229" s="484"/>
      <c r="D229" s="484"/>
      <c r="E229" s="484"/>
      <c r="F229" s="484"/>
      <c r="G229" s="484"/>
      <c r="H229" s="488" t="s">
        <v>259</v>
      </c>
      <c r="I229" s="488"/>
      <c r="J229" s="488"/>
      <c r="K229" s="488"/>
      <c r="L229" s="488"/>
      <c r="M229" s="488"/>
      <c r="N229" s="488"/>
      <c r="O229" s="488"/>
      <c r="P229" s="488"/>
      <c r="Q229" s="488"/>
      <c r="R229" s="488"/>
      <c r="S229" s="488"/>
      <c r="T229" s="488"/>
      <c r="U229" s="488"/>
      <c r="V229" s="488"/>
      <c r="W229" s="488"/>
      <c r="X229" s="488"/>
      <c r="Y229" s="488"/>
      <c r="Z229" s="488"/>
      <c r="AA229" s="488"/>
      <c r="AB229" s="488"/>
      <c r="AC229" s="488"/>
      <c r="AD229" s="488"/>
      <c r="AE229" s="488"/>
      <c r="AF229" s="488"/>
      <c r="AG229" s="488"/>
      <c r="AH229" s="488"/>
      <c r="AI229" s="488"/>
      <c r="AJ229" s="488"/>
      <c r="AK229" s="488"/>
      <c r="AL229" s="488"/>
      <c r="AM229" s="488"/>
      <c r="AN229" s="488"/>
      <c r="AO229" s="488"/>
      <c r="AP229" s="488"/>
      <c r="AQ229" s="488"/>
      <c r="AR229" s="488"/>
      <c r="AS229" s="488"/>
      <c r="AT229" s="488"/>
      <c r="AU229" s="488"/>
      <c r="AV229" s="488"/>
      <c r="AW229" s="488"/>
      <c r="AX229" s="488"/>
      <c r="AY229" s="488"/>
      <c r="AZ229" s="488"/>
      <c r="BA229" s="488"/>
      <c r="BB229" s="488"/>
      <c r="BC229" s="489"/>
      <c r="BD229" s="480"/>
      <c r="BE229" s="480"/>
      <c r="BF229" s="480"/>
      <c r="BG229" s="480"/>
      <c r="BH229" s="480"/>
      <c r="BI229" s="480"/>
      <c r="BJ229" s="480"/>
      <c r="BK229" s="480"/>
      <c r="BL229" s="480"/>
      <c r="BM229" s="480"/>
      <c r="BN229" s="480"/>
      <c r="BO229" s="480"/>
      <c r="BP229" s="480"/>
      <c r="BQ229" s="480"/>
      <c r="BR229" s="480"/>
      <c r="BS229" s="480"/>
      <c r="BT229" s="480" t="s">
        <v>7</v>
      </c>
      <c r="BU229" s="480"/>
      <c r="BV229" s="480"/>
      <c r="BW229" s="480"/>
      <c r="BX229" s="480"/>
      <c r="BY229" s="480"/>
      <c r="BZ229" s="480"/>
      <c r="CA229" s="480"/>
      <c r="CB229" s="480"/>
      <c r="CC229" s="480"/>
      <c r="CD229" s="480"/>
      <c r="CE229" s="480"/>
      <c r="CF229" s="480"/>
      <c r="CG229" s="480"/>
      <c r="CH229" s="480"/>
      <c r="CI229" s="480"/>
      <c r="CJ229" s="480">
        <f>SUM(CJ226:DA228)</f>
        <v>0</v>
      </c>
      <c r="CK229" s="480"/>
      <c r="CL229" s="480"/>
      <c r="CM229" s="480"/>
      <c r="CN229" s="480"/>
      <c r="CO229" s="480"/>
      <c r="CP229" s="480"/>
      <c r="CQ229" s="480"/>
      <c r="CR229" s="480"/>
      <c r="CS229" s="480"/>
      <c r="CT229" s="480"/>
      <c r="CU229" s="480"/>
      <c r="CV229" s="480"/>
      <c r="CW229" s="480"/>
      <c r="CX229" s="480"/>
      <c r="CY229" s="480"/>
      <c r="CZ229" s="480"/>
      <c r="DA229" s="480"/>
    </row>
    <row r="231" spans="1:105" s="260" customFormat="1" ht="14.25" x14ac:dyDescent="0.2">
      <c r="A231" s="260" t="s">
        <v>246</v>
      </c>
      <c r="X231" s="495" t="s">
        <v>715</v>
      </c>
      <c r="Y231" s="495"/>
      <c r="Z231" s="495"/>
      <c r="AA231" s="495"/>
      <c r="AB231" s="495"/>
      <c r="AC231" s="495"/>
      <c r="AD231" s="495"/>
      <c r="AE231" s="495"/>
      <c r="AF231" s="495"/>
      <c r="AG231" s="495"/>
      <c r="AH231" s="495"/>
      <c r="AI231" s="495"/>
      <c r="AJ231" s="495"/>
      <c r="AK231" s="495"/>
      <c r="AL231" s="495"/>
      <c r="AM231" s="495"/>
      <c r="AN231" s="495"/>
      <c r="AO231" s="495"/>
      <c r="AP231" s="495"/>
      <c r="AQ231" s="495"/>
      <c r="AR231" s="495"/>
      <c r="AS231" s="495"/>
      <c r="AT231" s="495"/>
      <c r="AU231" s="495"/>
      <c r="AV231" s="495"/>
      <c r="AW231" s="495"/>
      <c r="AX231" s="495"/>
      <c r="AY231" s="495"/>
      <c r="AZ231" s="495"/>
      <c r="BA231" s="495"/>
      <c r="BB231" s="495"/>
      <c r="BC231" s="495"/>
      <c r="BD231" s="495"/>
      <c r="BE231" s="495"/>
      <c r="BF231" s="495"/>
      <c r="BG231" s="495"/>
      <c r="BH231" s="495"/>
      <c r="BI231" s="495"/>
      <c r="BJ231" s="495"/>
      <c r="BK231" s="495"/>
      <c r="BL231" s="495"/>
      <c r="BM231" s="495"/>
      <c r="BN231" s="495"/>
      <c r="BO231" s="495"/>
      <c r="BP231" s="495"/>
      <c r="BQ231" s="495"/>
      <c r="BR231" s="495"/>
      <c r="BS231" s="495"/>
      <c r="BT231" s="495"/>
      <c r="BU231" s="495"/>
      <c r="BV231" s="495"/>
      <c r="BW231" s="495"/>
      <c r="BX231" s="495"/>
      <c r="BY231" s="495"/>
      <c r="BZ231" s="495"/>
      <c r="CA231" s="495"/>
      <c r="CB231" s="495"/>
      <c r="CC231" s="495"/>
      <c r="CD231" s="495"/>
      <c r="CE231" s="495"/>
      <c r="CF231" s="495"/>
      <c r="CG231" s="495"/>
      <c r="CH231" s="495"/>
      <c r="CI231" s="495"/>
      <c r="CJ231" s="495"/>
      <c r="CK231" s="495"/>
      <c r="CL231" s="495"/>
      <c r="CM231" s="495"/>
      <c r="CN231" s="495"/>
      <c r="CO231" s="495"/>
      <c r="CP231" s="495"/>
      <c r="CQ231" s="495"/>
      <c r="CR231" s="495"/>
      <c r="CS231" s="495"/>
      <c r="CT231" s="495"/>
      <c r="CU231" s="495"/>
      <c r="CV231" s="495"/>
      <c r="CW231" s="495"/>
      <c r="CX231" s="495"/>
      <c r="CY231" s="495"/>
      <c r="CZ231" s="495"/>
      <c r="DA231" s="495"/>
    </row>
    <row r="232" spans="1:105" s="260" customFormat="1" ht="6" customHeight="1" x14ac:dyDescent="0.2"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119"/>
      <c r="CS232" s="119"/>
      <c r="CT232" s="119"/>
      <c r="CU232" s="119"/>
      <c r="CV232" s="119"/>
      <c r="CW232" s="119"/>
      <c r="CX232" s="119"/>
      <c r="CY232" s="119"/>
      <c r="CZ232" s="119"/>
      <c r="DA232" s="119"/>
    </row>
    <row r="233" spans="1:105" s="260" customFormat="1" ht="14.25" x14ac:dyDescent="0.2">
      <c r="A233" s="496" t="s">
        <v>247</v>
      </c>
      <c r="B233" s="496"/>
      <c r="C233" s="496"/>
      <c r="D233" s="496"/>
      <c r="E233" s="496"/>
      <c r="F233" s="496"/>
      <c r="G233" s="496"/>
      <c r="H233" s="496"/>
      <c r="I233" s="496"/>
      <c r="J233" s="496"/>
      <c r="K233" s="496"/>
      <c r="L233" s="496"/>
      <c r="M233" s="496"/>
      <c r="N233" s="496"/>
      <c r="O233" s="496"/>
      <c r="P233" s="496"/>
      <c r="Q233" s="496"/>
      <c r="R233" s="496"/>
      <c r="S233" s="496"/>
      <c r="T233" s="496"/>
      <c r="U233" s="496"/>
      <c r="V233" s="496"/>
      <c r="W233" s="496"/>
      <c r="X233" s="496"/>
      <c r="Y233" s="496"/>
      <c r="Z233" s="496"/>
      <c r="AA233" s="496"/>
      <c r="AB233" s="496"/>
      <c r="AC233" s="496"/>
      <c r="AD233" s="496"/>
      <c r="AE233" s="496"/>
      <c r="AF233" s="496"/>
      <c r="AG233" s="496"/>
      <c r="AH233" s="496"/>
      <c r="AI233" s="496"/>
      <c r="AJ233" s="496"/>
      <c r="AK233" s="496"/>
      <c r="AL233" s="496"/>
      <c r="AM233" s="496"/>
      <c r="AN233" s="496"/>
      <c r="AO233" s="496"/>
      <c r="AP233" s="497">
        <v>5</v>
      </c>
      <c r="AQ233" s="497"/>
      <c r="AR233" s="497"/>
      <c r="AS233" s="497"/>
      <c r="AT233" s="497"/>
      <c r="AU233" s="497"/>
      <c r="AV233" s="497"/>
      <c r="AW233" s="497"/>
      <c r="AX233" s="497"/>
      <c r="AY233" s="497"/>
      <c r="AZ233" s="497"/>
      <c r="BA233" s="497"/>
      <c r="BB233" s="497"/>
      <c r="BC233" s="497"/>
      <c r="BD233" s="497"/>
      <c r="BE233" s="497"/>
      <c r="BF233" s="497"/>
      <c r="BG233" s="497"/>
      <c r="BH233" s="497"/>
      <c r="BI233" s="497"/>
      <c r="BJ233" s="497"/>
      <c r="BK233" s="497"/>
      <c r="BL233" s="497"/>
      <c r="BM233" s="497"/>
      <c r="BN233" s="497"/>
      <c r="BO233" s="497"/>
      <c r="BP233" s="497"/>
      <c r="BQ233" s="497"/>
      <c r="BR233" s="497"/>
      <c r="BS233" s="497"/>
      <c r="BT233" s="497"/>
      <c r="BU233" s="497"/>
      <c r="BV233" s="497"/>
      <c r="BW233" s="497"/>
      <c r="BX233" s="497"/>
      <c r="BY233" s="497"/>
      <c r="BZ233" s="497"/>
      <c r="CA233" s="497"/>
      <c r="CB233" s="497"/>
      <c r="CC233" s="497"/>
      <c r="CD233" s="497"/>
      <c r="CE233" s="497"/>
      <c r="CF233" s="497"/>
      <c r="CG233" s="497"/>
      <c r="CH233" s="497"/>
      <c r="CI233" s="497"/>
      <c r="CJ233" s="497"/>
      <c r="CK233" s="497"/>
      <c r="CL233" s="497"/>
      <c r="CM233" s="497"/>
      <c r="CN233" s="497"/>
      <c r="CO233" s="497"/>
      <c r="CP233" s="497"/>
      <c r="CQ233" s="497"/>
      <c r="CR233" s="497"/>
      <c r="CS233" s="497"/>
      <c r="CT233" s="497"/>
      <c r="CU233" s="497"/>
      <c r="CV233" s="497"/>
      <c r="CW233" s="497"/>
      <c r="CX233" s="497"/>
      <c r="CY233" s="497"/>
      <c r="CZ233" s="497"/>
      <c r="DA233" s="497"/>
    </row>
    <row r="235" spans="1:105" s="260" customFormat="1" ht="29.25" customHeight="1" x14ac:dyDescent="0.2">
      <c r="A235" s="550" t="s">
        <v>716</v>
      </c>
      <c r="B235" s="550"/>
      <c r="C235" s="550"/>
      <c r="D235" s="550"/>
      <c r="E235" s="550"/>
      <c r="F235" s="550"/>
      <c r="G235" s="550"/>
      <c r="H235" s="550"/>
      <c r="I235" s="550"/>
      <c r="J235" s="550"/>
      <c r="K235" s="550"/>
      <c r="L235" s="550"/>
      <c r="M235" s="550"/>
      <c r="N235" s="550"/>
      <c r="O235" s="550"/>
      <c r="P235" s="550"/>
      <c r="Q235" s="550"/>
      <c r="R235" s="550"/>
      <c r="S235" s="550"/>
      <c r="T235" s="550"/>
      <c r="U235" s="550"/>
      <c r="V235" s="550"/>
      <c r="W235" s="550"/>
      <c r="X235" s="550"/>
      <c r="Y235" s="550"/>
      <c r="Z235" s="550"/>
      <c r="AA235" s="550"/>
      <c r="AB235" s="550"/>
      <c r="AC235" s="550"/>
      <c r="AD235" s="550"/>
      <c r="AE235" s="550"/>
      <c r="AF235" s="550"/>
      <c r="AG235" s="550"/>
      <c r="AH235" s="550"/>
      <c r="AI235" s="550"/>
      <c r="AJ235" s="550"/>
      <c r="AK235" s="550"/>
      <c r="AL235" s="550"/>
      <c r="AM235" s="550"/>
      <c r="AN235" s="550"/>
      <c r="AO235" s="550"/>
      <c r="AP235" s="550"/>
      <c r="AQ235" s="550"/>
      <c r="AR235" s="550"/>
      <c r="AS235" s="550"/>
      <c r="AT235" s="550"/>
      <c r="AU235" s="550"/>
      <c r="AV235" s="550"/>
      <c r="AW235" s="550"/>
      <c r="AX235" s="550"/>
      <c r="AY235" s="550"/>
      <c r="AZ235" s="550"/>
      <c r="BA235" s="550"/>
      <c r="BB235" s="550"/>
      <c r="BC235" s="550"/>
      <c r="BD235" s="550"/>
      <c r="BE235" s="550"/>
      <c r="BF235" s="550"/>
      <c r="BG235" s="550"/>
      <c r="BH235" s="550"/>
      <c r="BI235" s="550"/>
      <c r="BJ235" s="550"/>
      <c r="BK235" s="550"/>
      <c r="BL235" s="550"/>
      <c r="BM235" s="550"/>
      <c r="BN235" s="550"/>
      <c r="BO235" s="550"/>
      <c r="BP235" s="550"/>
      <c r="BQ235" s="550"/>
      <c r="BR235" s="550"/>
      <c r="BS235" s="550"/>
      <c r="BT235" s="550"/>
      <c r="BU235" s="550"/>
      <c r="BV235" s="550"/>
      <c r="BW235" s="550"/>
      <c r="BX235" s="550"/>
      <c r="BY235" s="550"/>
      <c r="BZ235" s="550"/>
      <c r="CA235" s="550"/>
      <c r="CB235" s="550"/>
      <c r="CC235" s="550"/>
      <c r="CD235" s="550"/>
      <c r="CE235" s="550"/>
      <c r="CF235" s="550"/>
      <c r="CG235" s="550"/>
      <c r="CH235" s="550"/>
      <c r="CI235" s="550"/>
      <c r="CJ235" s="550"/>
      <c r="CK235" s="550"/>
      <c r="CL235" s="550"/>
      <c r="CM235" s="550"/>
      <c r="CN235" s="550"/>
      <c r="CO235" s="550"/>
      <c r="CP235" s="550"/>
      <c r="CQ235" s="550"/>
      <c r="CR235" s="550"/>
      <c r="CS235" s="550"/>
      <c r="CT235" s="550"/>
      <c r="CU235" s="550"/>
      <c r="CV235" s="550"/>
      <c r="CW235" s="550"/>
      <c r="CX235" s="550"/>
      <c r="CY235" s="550"/>
      <c r="CZ235" s="550"/>
      <c r="DA235" s="550"/>
    </row>
    <row r="236" spans="1:105" ht="10.5" customHeight="1" x14ac:dyDescent="0.25"/>
    <row r="237" spans="1:105" s="261" customFormat="1" ht="45" customHeight="1" x14ac:dyDescent="0.25">
      <c r="A237" s="503" t="s">
        <v>249</v>
      </c>
      <c r="B237" s="504"/>
      <c r="C237" s="504"/>
      <c r="D237" s="504"/>
      <c r="E237" s="504"/>
      <c r="F237" s="505"/>
      <c r="G237" s="503" t="s">
        <v>261</v>
      </c>
      <c r="H237" s="504"/>
      <c r="I237" s="504"/>
      <c r="J237" s="504"/>
      <c r="K237" s="504"/>
      <c r="L237" s="504"/>
      <c r="M237" s="504"/>
      <c r="N237" s="504"/>
      <c r="O237" s="504"/>
      <c r="P237" s="504"/>
      <c r="Q237" s="504"/>
      <c r="R237" s="504"/>
      <c r="S237" s="504"/>
      <c r="T237" s="504"/>
      <c r="U237" s="504"/>
      <c r="V237" s="504"/>
      <c r="W237" s="504"/>
      <c r="X237" s="504"/>
      <c r="Y237" s="504"/>
      <c r="Z237" s="504"/>
      <c r="AA237" s="504"/>
      <c r="AB237" s="504"/>
      <c r="AC237" s="504"/>
      <c r="AD237" s="505"/>
      <c r="AE237" s="503" t="s">
        <v>718</v>
      </c>
      <c r="AF237" s="504"/>
      <c r="AG237" s="504"/>
      <c r="AH237" s="504"/>
      <c r="AI237" s="504"/>
      <c r="AJ237" s="504"/>
      <c r="AK237" s="504"/>
      <c r="AL237" s="504"/>
      <c r="AM237" s="504"/>
      <c r="AN237" s="504"/>
      <c r="AO237" s="504"/>
      <c r="AP237" s="504"/>
      <c r="AQ237" s="504"/>
      <c r="AR237" s="504"/>
      <c r="AS237" s="504"/>
      <c r="AT237" s="504"/>
      <c r="AU237" s="504"/>
      <c r="AV237" s="504"/>
      <c r="AW237" s="504"/>
      <c r="AX237" s="504"/>
      <c r="AY237" s="504"/>
      <c r="AZ237" s="504"/>
      <c r="BA237" s="504"/>
      <c r="BB237" s="504"/>
      <c r="BC237" s="505"/>
      <c r="BD237" s="503" t="s">
        <v>263</v>
      </c>
      <c r="BE237" s="504"/>
      <c r="BF237" s="504"/>
      <c r="BG237" s="504"/>
      <c r="BH237" s="504"/>
      <c r="BI237" s="504"/>
      <c r="BJ237" s="504"/>
      <c r="BK237" s="504"/>
      <c r="BL237" s="504"/>
      <c r="BM237" s="504"/>
      <c r="BN237" s="504"/>
      <c r="BO237" s="504"/>
      <c r="BP237" s="504"/>
      <c r="BQ237" s="504"/>
      <c r="BR237" s="504"/>
      <c r="BS237" s="505"/>
      <c r="BT237" s="503" t="s">
        <v>719</v>
      </c>
      <c r="BU237" s="504"/>
      <c r="BV237" s="504"/>
      <c r="BW237" s="504"/>
      <c r="BX237" s="504"/>
      <c r="BY237" s="504"/>
      <c r="BZ237" s="504"/>
      <c r="CA237" s="504"/>
      <c r="CB237" s="504"/>
      <c r="CC237" s="504"/>
      <c r="CD237" s="504"/>
      <c r="CE237" s="504"/>
      <c r="CF237" s="504"/>
      <c r="CG237" s="504"/>
      <c r="CH237" s="504"/>
      <c r="CI237" s="505"/>
      <c r="CJ237" s="503" t="s">
        <v>265</v>
      </c>
      <c r="CK237" s="504"/>
      <c r="CL237" s="504"/>
      <c r="CM237" s="504"/>
      <c r="CN237" s="504"/>
      <c r="CO237" s="504"/>
      <c r="CP237" s="504"/>
      <c r="CQ237" s="504"/>
      <c r="CR237" s="504"/>
      <c r="CS237" s="504"/>
      <c r="CT237" s="504"/>
      <c r="CU237" s="504"/>
      <c r="CV237" s="504"/>
      <c r="CW237" s="504"/>
      <c r="CX237" s="504"/>
      <c r="CY237" s="504"/>
      <c r="CZ237" s="504"/>
      <c r="DA237" s="505"/>
    </row>
    <row r="238" spans="1:105" s="122" customFormat="1" ht="12.75" x14ac:dyDescent="0.25">
      <c r="A238" s="491">
        <v>1</v>
      </c>
      <c r="B238" s="491"/>
      <c r="C238" s="491"/>
      <c r="D238" s="491"/>
      <c r="E238" s="491"/>
      <c r="F238" s="491"/>
      <c r="G238" s="491">
        <v>2</v>
      </c>
      <c r="H238" s="491"/>
      <c r="I238" s="491"/>
      <c r="J238" s="491"/>
      <c r="K238" s="491"/>
      <c r="L238" s="491"/>
      <c r="M238" s="491"/>
      <c r="N238" s="491"/>
      <c r="O238" s="491"/>
      <c r="P238" s="491"/>
      <c r="Q238" s="491"/>
      <c r="R238" s="491"/>
      <c r="S238" s="491"/>
      <c r="T238" s="491"/>
      <c r="U238" s="491"/>
      <c r="V238" s="491"/>
      <c r="W238" s="491"/>
      <c r="X238" s="491"/>
      <c r="Y238" s="491"/>
      <c r="Z238" s="491"/>
      <c r="AA238" s="491"/>
      <c r="AB238" s="491"/>
      <c r="AC238" s="491"/>
      <c r="AD238" s="491"/>
      <c r="AE238" s="491">
        <v>3</v>
      </c>
      <c r="AF238" s="491"/>
      <c r="AG238" s="491"/>
      <c r="AH238" s="491"/>
      <c r="AI238" s="491"/>
      <c r="AJ238" s="491"/>
      <c r="AK238" s="491"/>
      <c r="AL238" s="491"/>
      <c r="AM238" s="491"/>
      <c r="AN238" s="491"/>
      <c r="AO238" s="491"/>
      <c r="AP238" s="491"/>
      <c r="AQ238" s="491"/>
      <c r="AR238" s="491"/>
      <c r="AS238" s="491"/>
      <c r="AT238" s="491"/>
      <c r="AU238" s="491"/>
      <c r="AV238" s="491"/>
      <c r="AW238" s="491"/>
      <c r="AX238" s="491"/>
      <c r="AY238" s="491"/>
      <c r="AZ238" s="491"/>
      <c r="BA238" s="491"/>
      <c r="BB238" s="491"/>
      <c r="BC238" s="491"/>
      <c r="BD238" s="491">
        <v>4</v>
      </c>
      <c r="BE238" s="491"/>
      <c r="BF238" s="491"/>
      <c r="BG238" s="491"/>
      <c r="BH238" s="491"/>
      <c r="BI238" s="491"/>
      <c r="BJ238" s="491"/>
      <c r="BK238" s="491"/>
      <c r="BL238" s="491"/>
      <c r="BM238" s="491"/>
      <c r="BN238" s="491"/>
      <c r="BO238" s="491"/>
      <c r="BP238" s="491"/>
      <c r="BQ238" s="491"/>
      <c r="BR238" s="491"/>
      <c r="BS238" s="491"/>
      <c r="BT238" s="491">
        <v>5</v>
      </c>
      <c r="BU238" s="491"/>
      <c r="BV238" s="491"/>
      <c r="BW238" s="491"/>
      <c r="BX238" s="491"/>
      <c r="BY238" s="491"/>
      <c r="BZ238" s="491"/>
      <c r="CA238" s="491"/>
      <c r="CB238" s="491"/>
      <c r="CC238" s="491"/>
      <c r="CD238" s="491"/>
      <c r="CE238" s="491"/>
      <c r="CF238" s="491"/>
      <c r="CG238" s="491"/>
      <c r="CH238" s="491"/>
      <c r="CI238" s="491"/>
      <c r="CJ238" s="491">
        <v>6</v>
      </c>
      <c r="CK238" s="491"/>
      <c r="CL238" s="491"/>
      <c r="CM238" s="491"/>
      <c r="CN238" s="491"/>
      <c r="CO238" s="491"/>
      <c r="CP238" s="491"/>
      <c r="CQ238" s="491"/>
      <c r="CR238" s="491"/>
      <c r="CS238" s="491"/>
      <c r="CT238" s="491"/>
      <c r="CU238" s="491"/>
      <c r="CV238" s="491"/>
      <c r="CW238" s="491"/>
      <c r="CX238" s="491"/>
      <c r="CY238" s="491"/>
      <c r="CZ238" s="491"/>
      <c r="DA238" s="491"/>
    </row>
    <row r="239" spans="1:105" s="122" customFormat="1" ht="12.75" x14ac:dyDescent="0.25">
      <c r="A239" s="528">
        <v>1</v>
      </c>
      <c r="B239" s="529"/>
      <c r="C239" s="529"/>
      <c r="D239" s="529"/>
      <c r="E239" s="529"/>
      <c r="F239" s="530"/>
      <c r="G239" s="534" t="s">
        <v>717</v>
      </c>
      <c r="H239" s="535"/>
      <c r="I239" s="535"/>
      <c r="J239" s="535"/>
      <c r="K239" s="535"/>
      <c r="L239" s="535"/>
      <c r="M239" s="535"/>
      <c r="N239" s="535"/>
      <c r="O239" s="535"/>
      <c r="P239" s="535"/>
      <c r="Q239" s="535"/>
      <c r="R239" s="535"/>
      <c r="S239" s="535"/>
      <c r="T239" s="535"/>
      <c r="U239" s="535"/>
      <c r="V239" s="535"/>
      <c r="W239" s="535"/>
      <c r="X239" s="535"/>
      <c r="Y239" s="535"/>
      <c r="Z239" s="535"/>
      <c r="AA239" s="535"/>
      <c r="AB239" s="535"/>
      <c r="AC239" s="535"/>
      <c r="AD239" s="536"/>
      <c r="AE239" s="528">
        <v>16483.900000000001</v>
      </c>
      <c r="AF239" s="529"/>
      <c r="AG239" s="529"/>
      <c r="AH239" s="529"/>
      <c r="AI239" s="529"/>
      <c r="AJ239" s="529"/>
      <c r="AK239" s="529"/>
      <c r="AL239" s="529"/>
      <c r="AM239" s="529"/>
      <c r="AN239" s="529"/>
      <c r="AO239" s="529"/>
      <c r="AP239" s="529"/>
      <c r="AQ239" s="529"/>
      <c r="AR239" s="529"/>
      <c r="AS239" s="529"/>
      <c r="AT239" s="529"/>
      <c r="AU239" s="529"/>
      <c r="AV239" s="529"/>
      <c r="AW239" s="529"/>
      <c r="AX239" s="529"/>
      <c r="AY239" s="529"/>
      <c r="AZ239" s="529"/>
      <c r="BA239" s="529"/>
      <c r="BB239" s="529"/>
      <c r="BC239" s="530"/>
      <c r="BD239" s="528">
        <v>43</v>
      </c>
      <c r="BE239" s="529"/>
      <c r="BF239" s="529"/>
      <c r="BG239" s="529"/>
      <c r="BH239" s="529"/>
      <c r="BI239" s="529"/>
      <c r="BJ239" s="529"/>
      <c r="BK239" s="529"/>
      <c r="BL239" s="529"/>
      <c r="BM239" s="529"/>
      <c r="BN239" s="529"/>
      <c r="BO239" s="529"/>
      <c r="BP239" s="529"/>
      <c r="BQ239" s="529"/>
      <c r="BR239" s="529"/>
      <c r="BS239" s="530"/>
      <c r="BT239" s="528">
        <v>1</v>
      </c>
      <c r="BU239" s="529"/>
      <c r="BV239" s="529"/>
      <c r="BW239" s="529"/>
      <c r="BX239" s="529"/>
      <c r="BY239" s="529"/>
      <c r="BZ239" s="529"/>
      <c r="CA239" s="529"/>
      <c r="CB239" s="529"/>
      <c r="CC239" s="529"/>
      <c r="CD239" s="529"/>
      <c r="CE239" s="529"/>
      <c r="CF239" s="529"/>
      <c r="CG239" s="529"/>
      <c r="CH239" s="529"/>
      <c r="CI239" s="530"/>
      <c r="CJ239" s="528">
        <v>708807.51</v>
      </c>
      <c r="CK239" s="529"/>
      <c r="CL239" s="529"/>
      <c r="CM239" s="529"/>
      <c r="CN239" s="529"/>
      <c r="CO239" s="529"/>
      <c r="CP239" s="529"/>
      <c r="CQ239" s="529"/>
      <c r="CR239" s="529"/>
      <c r="CS239" s="529"/>
      <c r="CT239" s="529"/>
      <c r="CU239" s="529"/>
      <c r="CV239" s="529"/>
      <c r="CW239" s="529"/>
      <c r="CX239" s="529"/>
      <c r="CY239" s="529"/>
      <c r="CZ239" s="529"/>
      <c r="DA239" s="530"/>
    </row>
    <row r="240" spans="1:105" s="123" customFormat="1" ht="15" customHeight="1" x14ac:dyDescent="0.25">
      <c r="A240" s="484"/>
      <c r="B240" s="484"/>
      <c r="C240" s="484"/>
      <c r="D240" s="484"/>
      <c r="E240" s="484"/>
      <c r="F240" s="484"/>
      <c r="G240" s="488" t="s">
        <v>259</v>
      </c>
      <c r="H240" s="488"/>
      <c r="I240" s="488"/>
      <c r="J240" s="488"/>
      <c r="K240" s="488"/>
      <c r="L240" s="488"/>
      <c r="M240" s="488"/>
      <c r="N240" s="488"/>
      <c r="O240" s="488"/>
      <c r="P240" s="488"/>
      <c r="Q240" s="488"/>
      <c r="R240" s="488"/>
      <c r="S240" s="488"/>
      <c r="T240" s="488"/>
      <c r="U240" s="488"/>
      <c r="V240" s="488"/>
      <c r="W240" s="488"/>
      <c r="X240" s="488"/>
      <c r="Y240" s="488"/>
      <c r="Z240" s="488"/>
      <c r="AA240" s="488"/>
      <c r="AB240" s="488"/>
      <c r="AC240" s="488"/>
      <c r="AD240" s="489"/>
      <c r="AE240" s="480" t="s">
        <v>7</v>
      </c>
      <c r="AF240" s="480"/>
      <c r="AG240" s="480"/>
      <c r="AH240" s="480"/>
      <c r="AI240" s="480"/>
      <c r="AJ240" s="480"/>
      <c r="AK240" s="480"/>
      <c r="AL240" s="480"/>
      <c r="AM240" s="480"/>
      <c r="AN240" s="480"/>
      <c r="AO240" s="480"/>
      <c r="AP240" s="480"/>
      <c r="AQ240" s="480"/>
      <c r="AR240" s="480"/>
      <c r="AS240" s="480"/>
      <c r="AT240" s="480"/>
      <c r="AU240" s="480"/>
      <c r="AV240" s="480"/>
      <c r="AW240" s="480"/>
      <c r="AX240" s="480"/>
      <c r="AY240" s="480"/>
      <c r="AZ240" s="480"/>
      <c r="BA240" s="480"/>
      <c r="BB240" s="480"/>
      <c r="BC240" s="480"/>
      <c r="BD240" s="480" t="s">
        <v>7</v>
      </c>
      <c r="BE240" s="480"/>
      <c r="BF240" s="480"/>
      <c r="BG240" s="480"/>
      <c r="BH240" s="480"/>
      <c r="BI240" s="480"/>
      <c r="BJ240" s="480"/>
      <c r="BK240" s="480"/>
      <c r="BL240" s="480"/>
      <c r="BM240" s="480"/>
      <c r="BN240" s="480"/>
      <c r="BO240" s="480"/>
      <c r="BP240" s="480"/>
      <c r="BQ240" s="480"/>
      <c r="BR240" s="480"/>
      <c r="BS240" s="480"/>
      <c r="BT240" s="480" t="s">
        <v>7</v>
      </c>
      <c r="BU240" s="480"/>
      <c r="BV240" s="480"/>
      <c r="BW240" s="480"/>
      <c r="BX240" s="480"/>
      <c r="BY240" s="480"/>
      <c r="BZ240" s="480"/>
      <c r="CA240" s="480"/>
      <c r="CB240" s="480"/>
      <c r="CC240" s="480"/>
      <c r="CD240" s="480"/>
      <c r="CE240" s="480"/>
      <c r="CF240" s="480"/>
      <c r="CG240" s="480"/>
      <c r="CH240" s="480"/>
      <c r="CI240" s="480"/>
      <c r="CJ240" s="454">
        <f>SUM(CJ239:DA239)</f>
        <v>708807.51</v>
      </c>
      <c r="CK240" s="454"/>
      <c r="CL240" s="454"/>
      <c r="CM240" s="454"/>
      <c r="CN240" s="454"/>
      <c r="CO240" s="454"/>
      <c r="CP240" s="454"/>
      <c r="CQ240" s="454"/>
      <c r="CR240" s="454"/>
      <c r="CS240" s="454"/>
      <c r="CT240" s="454"/>
      <c r="CU240" s="454"/>
      <c r="CV240" s="454"/>
      <c r="CW240" s="454"/>
      <c r="CX240" s="454"/>
      <c r="CY240" s="454"/>
      <c r="CZ240" s="454"/>
      <c r="DA240" s="454"/>
    </row>
  </sheetData>
  <mergeCells count="787">
    <mergeCell ref="A9:F9"/>
    <mergeCell ref="G9:AD9"/>
    <mergeCell ref="AE9:BC9"/>
    <mergeCell ref="BD9:BS9"/>
    <mergeCell ref="BT9:CI9"/>
    <mergeCell ref="CJ9:DA9"/>
    <mergeCell ref="A240:F240"/>
    <mergeCell ref="G240:AD240"/>
    <mergeCell ref="AE240:BC240"/>
    <mergeCell ref="BD240:BS240"/>
    <mergeCell ref="BT240:CI240"/>
    <mergeCell ref="CJ240:DA240"/>
    <mergeCell ref="A238:F238"/>
    <mergeCell ref="G238:AD238"/>
    <mergeCell ref="AE238:BC238"/>
    <mergeCell ref="BD238:BS238"/>
    <mergeCell ref="BT238:CI238"/>
    <mergeCell ref="CJ238:DA238"/>
    <mergeCell ref="A239:F239"/>
    <mergeCell ref="G239:AD239"/>
    <mergeCell ref="AE239:BC239"/>
    <mergeCell ref="BD239:BS239"/>
    <mergeCell ref="BT239:CI239"/>
    <mergeCell ref="CJ239:DA239"/>
    <mergeCell ref="X231:DA231"/>
    <mergeCell ref="A233:AO233"/>
    <mergeCell ref="AP233:DA233"/>
    <mergeCell ref="A235:DA235"/>
    <mergeCell ref="A237:F237"/>
    <mergeCell ref="G237:AD237"/>
    <mergeCell ref="AE237:BC237"/>
    <mergeCell ref="BD237:BS237"/>
    <mergeCell ref="BT237:CI237"/>
    <mergeCell ref="CJ237:DA237"/>
    <mergeCell ref="A229:G229"/>
    <mergeCell ref="H229:BC229"/>
    <mergeCell ref="BD229:BS229"/>
    <mergeCell ref="BT229:CI229"/>
    <mergeCell ref="CJ229:DA229"/>
    <mergeCell ref="A227:G227"/>
    <mergeCell ref="H227:BC227"/>
    <mergeCell ref="BD227:BS227"/>
    <mergeCell ref="BT227:CI227"/>
    <mergeCell ref="CJ227:DA227"/>
    <mergeCell ref="A228:G228"/>
    <mergeCell ref="H228:BC228"/>
    <mergeCell ref="BD228:BS228"/>
    <mergeCell ref="BT228:CI228"/>
    <mergeCell ref="CJ228:DA228"/>
    <mergeCell ref="A226:G226"/>
    <mergeCell ref="H226:BC226"/>
    <mergeCell ref="BD226:BS226"/>
    <mergeCell ref="BT226:CI226"/>
    <mergeCell ref="CJ226:DA226"/>
    <mergeCell ref="A224:G224"/>
    <mergeCell ref="H224:BC224"/>
    <mergeCell ref="BD224:BS224"/>
    <mergeCell ref="BT224:CI224"/>
    <mergeCell ref="CJ224:DA224"/>
    <mergeCell ref="A225:G225"/>
    <mergeCell ref="H225:BC225"/>
    <mergeCell ref="BD225:BS225"/>
    <mergeCell ref="BT225:CI225"/>
    <mergeCell ref="CJ225:DA225"/>
    <mergeCell ref="X220:DA220"/>
    <mergeCell ref="A222:AO222"/>
    <mergeCell ref="AP222:DA222"/>
    <mergeCell ref="A218:G218"/>
    <mergeCell ref="H218:BC218"/>
    <mergeCell ref="BD218:BS218"/>
    <mergeCell ref="BT218:CI218"/>
    <mergeCell ref="CJ218:DA218"/>
    <mergeCell ref="A213:G213"/>
    <mergeCell ref="H213:BC213"/>
    <mergeCell ref="BD213:BS213"/>
    <mergeCell ref="BT213:CI213"/>
    <mergeCell ref="CJ213:DA213"/>
    <mergeCell ref="A216:G216"/>
    <mergeCell ref="H216:BC216"/>
    <mergeCell ref="BD216:BS216"/>
    <mergeCell ref="BT216:CI216"/>
    <mergeCell ref="CJ216:DA216"/>
    <mergeCell ref="A214:G214"/>
    <mergeCell ref="H214:BC214"/>
    <mergeCell ref="BD214:BS214"/>
    <mergeCell ref="BT214:CI214"/>
    <mergeCell ref="CJ214:DA214"/>
    <mergeCell ref="A105:G105"/>
    <mergeCell ref="H105:BC105"/>
    <mergeCell ref="BD105:BS105"/>
    <mergeCell ref="BT105:CI105"/>
    <mergeCell ref="CJ105:DA105"/>
    <mergeCell ref="A217:G217"/>
    <mergeCell ref="H217:BC217"/>
    <mergeCell ref="BD217:BS217"/>
    <mergeCell ref="BT217:CI217"/>
    <mergeCell ref="CJ217:DA217"/>
    <mergeCell ref="A212:G212"/>
    <mergeCell ref="H212:BC212"/>
    <mergeCell ref="BD212:BS212"/>
    <mergeCell ref="BT212:CI212"/>
    <mergeCell ref="CJ212:DA212"/>
    <mergeCell ref="A215:G215"/>
    <mergeCell ref="H215:BC215"/>
    <mergeCell ref="BD215:BS215"/>
    <mergeCell ref="BT215:CI215"/>
    <mergeCell ref="CJ215:DA215"/>
    <mergeCell ref="CJ197:DA197"/>
    <mergeCell ref="A198:G198"/>
    <mergeCell ref="H198:BC198"/>
    <mergeCell ref="BD198:BS198"/>
    <mergeCell ref="BD106:BS106"/>
    <mergeCell ref="BT106:CI106"/>
    <mergeCell ref="CJ106:DA106"/>
    <mergeCell ref="A160:G160"/>
    <mergeCell ref="H160:BC160"/>
    <mergeCell ref="BD160:BS160"/>
    <mergeCell ref="BT160:CI160"/>
    <mergeCell ref="CJ160:DA160"/>
    <mergeCell ref="A175:G175"/>
    <mergeCell ref="H175:BS175"/>
    <mergeCell ref="CJ167:DA167"/>
    <mergeCell ref="H167:BS167"/>
    <mergeCell ref="H168:BS168"/>
    <mergeCell ref="BT168:CI168"/>
    <mergeCell ref="CJ168:DA168"/>
    <mergeCell ref="A169:G169"/>
    <mergeCell ref="A171:G171"/>
    <mergeCell ref="A174:G174"/>
    <mergeCell ref="H169:BS169"/>
    <mergeCell ref="H171:BS171"/>
    <mergeCell ref="H174:BS174"/>
    <mergeCell ref="BT169:CI169"/>
    <mergeCell ref="BT171:CI171"/>
    <mergeCell ref="BT174:CI174"/>
    <mergeCell ref="CJ169:DA169"/>
    <mergeCell ref="CJ171:DA171"/>
    <mergeCell ref="CJ174:DA174"/>
    <mergeCell ref="BT173:CI173"/>
    <mergeCell ref="CJ173:DA173"/>
    <mergeCell ref="A158:G158"/>
    <mergeCell ref="H158:BC158"/>
    <mergeCell ref="BD158:BS158"/>
    <mergeCell ref="BT158:CI158"/>
    <mergeCell ref="CJ158:DA158"/>
    <mergeCell ref="A166:G166"/>
    <mergeCell ref="A167:G167"/>
    <mergeCell ref="A168:G168"/>
    <mergeCell ref="H166:BS166"/>
    <mergeCell ref="BT166:CI166"/>
    <mergeCell ref="CJ166:DA166"/>
    <mergeCell ref="BT167:CI167"/>
    <mergeCell ref="BT165:CI165"/>
    <mergeCell ref="CJ165:DA165"/>
    <mergeCell ref="BD159:BS159"/>
    <mergeCell ref="BT159:CI159"/>
    <mergeCell ref="CJ159:DA159"/>
    <mergeCell ref="A157:G157"/>
    <mergeCell ref="H157:BC157"/>
    <mergeCell ref="BD157:BS157"/>
    <mergeCell ref="BT157:CI157"/>
    <mergeCell ref="CJ157:DA157"/>
    <mergeCell ref="A138:G138"/>
    <mergeCell ref="H138:AO138"/>
    <mergeCell ref="AP138:BE138"/>
    <mergeCell ref="BF138:BU138"/>
    <mergeCell ref="BV138:CK138"/>
    <mergeCell ref="CL138:DA138"/>
    <mergeCell ref="A141:DA141"/>
    <mergeCell ref="A143:G143"/>
    <mergeCell ref="H143:BC143"/>
    <mergeCell ref="BD143:BS143"/>
    <mergeCell ref="BT143:CI143"/>
    <mergeCell ref="CJ143:DA143"/>
    <mergeCell ref="A139:G139"/>
    <mergeCell ref="H139:AO139"/>
    <mergeCell ref="AP139:BE139"/>
    <mergeCell ref="BF139:BU139"/>
    <mergeCell ref="BV139:CK139"/>
    <mergeCell ref="CL139:DA139"/>
    <mergeCell ref="A146:G146"/>
    <mergeCell ref="A137:G137"/>
    <mergeCell ref="H137:AO137"/>
    <mergeCell ref="AP137:BE137"/>
    <mergeCell ref="BF137:BU137"/>
    <mergeCell ref="BV137:CK137"/>
    <mergeCell ref="CL137:DA137"/>
    <mergeCell ref="CL119:DA119"/>
    <mergeCell ref="CL120:DA120"/>
    <mergeCell ref="A118:G118"/>
    <mergeCell ref="H118:AO118"/>
    <mergeCell ref="AP118:BE118"/>
    <mergeCell ref="BF118:BU118"/>
    <mergeCell ref="BV118:CK118"/>
    <mergeCell ref="CL118:DA118"/>
    <mergeCell ref="A122:G122"/>
    <mergeCell ref="H122:AO122"/>
    <mergeCell ref="AP122:BE122"/>
    <mergeCell ref="BF122:BU122"/>
    <mergeCell ref="BV122:CK122"/>
    <mergeCell ref="CL122:DA122"/>
    <mergeCell ref="A121:G121"/>
    <mergeCell ref="H121:AO121"/>
    <mergeCell ref="AP121:BE121"/>
    <mergeCell ref="BF121:BU121"/>
    <mergeCell ref="A93:G93"/>
    <mergeCell ref="X96:DA96"/>
    <mergeCell ref="A98:AO98"/>
    <mergeCell ref="AP98:DA98"/>
    <mergeCell ref="A100:G100"/>
    <mergeCell ref="H100:BC100"/>
    <mergeCell ref="BD100:BS100"/>
    <mergeCell ref="BT100:CI100"/>
    <mergeCell ref="CJ100:DA100"/>
    <mergeCell ref="CJ93:DA93"/>
    <mergeCell ref="A94:G94"/>
    <mergeCell ref="H94:BC94"/>
    <mergeCell ref="BD94:BS94"/>
    <mergeCell ref="BT94:CI94"/>
    <mergeCell ref="CJ94:DA94"/>
    <mergeCell ref="H93:BC93"/>
    <mergeCell ref="BD93:BS93"/>
    <mergeCell ref="BT93:CI93"/>
    <mergeCell ref="A101:G101"/>
    <mergeCell ref="H101:BC101"/>
    <mergeCell ref="BD101:BS101"/>
    <mergeCell ref="BT101:CI101"/>
    <mergeCell ref="CJ101:DA101"/>
    <mergeCell ref="A106:G106"/>
    <mergeCell ref="H106:BC106"/>
    <mergeCell ref="A119:G119"/>
    <mergeCell ref="A120:G120"/>
    <mergeCell ref="H119:AO119"/>
    <mergeCell ref="H120:AO120"/>
    <mergeCell ref="AP119:BE119"/>
    <mergeCell ref="AP120:BE120"/>
    <mergeCell ref="BF119:BU119"/>
    <mergeCell ref="BF120:BU120"/>
    <mergeCell ref="BV119:CK119"/>
    <mergeCell ref="BV120:CK120"/>
    <mergeCell ref="CL116:DA116"/>
    <mergeCell ref="A117:G117"/>
    <mergeCell ref="H117:AO117"/>
    <mergeCell ref="AP117:BE117"/>
    <mergeCell ref="BF117:BU117"/>
    <mergeCell ref="BV117:CK117"/>
    <mergeCell ref="CL117:DA117"/>
    <mergeCell ref="A58:G58"/>
    <mergeCell ref="H58:BC58"/>
    <mergeCell ref="BD58:BS58"/>
    <mergeCell ref="BT58:CI58"/>
    <mergeCell ref="CJ58:DA58"/>
    <mergeCell ref="A55:G55"/>
    <mergeCell ref="H55:BC55"/>
    <mergeCell ref="BD55:BS55"/>
    <mergeCell ref="BT55:CI55"/>
    <mergeCell ref="CJ55:DA55"/>
    <mergeCell ref="A2:DA2"/>
    <mergeCell ref="A4:F4"/>
    <mergeCell ref="G4:AD4"/>
    <mergeCell ref="AE4:BC4"/>
    <mergeCell ref="BD4:BS4"/>
    <mergeCell ref="BT4:CI4"/>
    <mergeCell ref="CJ4:DA4"/>
    <mergeCell ref="A51:G51"/>
    <mergeCell ref="H51:BC51"/>
    <mergeCell ref="BD51:BS51"/>
    <mergeCell ref="BT51:CI51"/>
    <mergeCell ref="CJ51:DA51"/>
    <mergeCell ref="A11:F11"/>
    <mergeCell ref="G11:AD11"/>
    <mergeCell ref="AE11:BC11"/>
    <mergeCell ref="BD11:BS11"/>
    <mergeCell ref="BT11:CI11"/>
    <mergeCell ref="CJ11:DA11"/>
    <mergeCell ref="A5:F5"/>
    <mergeCell ref="G5:AD5"/>
    <mergeCell ref="AE5:BC5"/>
    <mergeCell ref="BD5:BS5"/>
    <mergeCell ref="BT5:CI5"/>
    <mergeCell ref="CJ5:DA5"/>
    <mergeCell ref="A16:F16"/>
    <mergeCell ref="G16:AD16"/>
    <mergeCell ref="AE16:AY16"/>
    <mergeCell ref="AZ16:BQ16"/>
    <mergeCell ref="BR16:CI16"/>
    <mergeCell ref="CJ16:DA16"/>
    <mergeCell ref="A13:DA13"/>
    <mergeCell ref="A15:F15"/>
    <mergeCell ref="G15:AD15"/>
    <mergeCell ref="AE15:AY15"/>
    <mergeCell ref="AZ15:BQ15"/>
    <mergeCell ref="BR15:CI15"/>
    <mergeCell ref="CJ15:DA15"/>
    <mergeCell ref="A18:F18"/>
    <mergeCell ref="G18:AD18"/>
    <mergeCell ref="AE18:AY18"/>
    <mergeCell ref="AZ18:BQ18"/>
    <mergeCell ref="BR18:CI18"/>
    <mergeCell ref="CJ18:DA18"/>
    <mergeCell ref="A17:F17"/>
    <mergeCell ref="G17:AD17"/>
    <mergeCell ref="AE17:AY17"/>
    <mergeCell ref="AZ17:BQ17"/>
    <mergeCell ref="BR17:CI17"/>
    <mergeCell ref="CJ17:DA17"/>
    <mergeCell ref="A20:DA20"/>
    <mergeCell ref="A22:F22"/>
    <mergeCell ref="G22:BV22"/>
    <mergeCell ref="BW22:CL22"/>
    <mergeCell ref="CM22:DA22"/>
    <mergeCell ref="A23:F23"/>
    <mergeCell ref="G23:BV23"/>
    <mergeCell ref="BW23:CL23"/>
    <mergeCell ref="CM23:DA23"/>
    <mergeCell ref="A27:F27"/>
    <mergeCell ref="H27:BV27"/>
    <mergeCell ref="BW27:CL27"/>
    <mergeCell ref="CM27:DA27"/>
    <mergeCell ref="A28:F28"/>
    <mergeCell ref="H28:BV28"/>
    <mergeCell ref="BW28:CL28"/>
    <mergeCell ref="CM28:DA28"/>
    <mergeCell ref="A24:F24"/>
    <mergeCell ref="H24:BV24"/>
    <mergeCell ref="BW24:CL24"/>
    <mergeCell ref="CM24:DA24"/>
    <mergeCell ref="A25:F26"/>
    <mergeCell ref="H25:BV25"/>
    <mergeCell ref="BW25:CL26"/>
    <mergeCell ref="CM25:DA26"/>
    <mergeCell ref="H26:BV26"/>
    <mergeCell ref="A29:F29"/>
    <mergeCell ref="H29:BV29"/>
    <mergeCell ref="BW29:CL29"/>
    <mergeCell ref="CM29:DA29"/>
    <mergeCell ref="A30:F31"/>
    <mergeCell ref="H30:BV30"/>
    <mergeCell ref="BW30:CL31"/>
    <mergeCell ref="CM30:DA31"/>
    <mergeCell ref="H31:BV31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45:AO45"/>
    <mergeCell ref="AP45:DA45"/>
    <mergeCell ref="A47:G47"/>
    <mergeCell ref="H47:BC47"/>
    <mergeCell ref="BD47:BS47"/>
    <mergeCell ref="BT47:CI47"/>
    <mergeCell ref="CJ47:DA47"/>
    <mergeCell ref="A36:F36"/>
    <mergeCell ref="H36:BV36"/>
    <mergeCell ref="BW36:CL36"/>
    <mergeCell ref="CM36:DA36"/>
    <mergeCell ref="A37:F37"/>
    <mergeCell ref="G37:BV37"/>
    <mergeCell ref="BW37:CL37"/>
    <mergeCell ref="CM37:DA37"/>
    <mergeCell ref="A39:DA39"/>
    <mergeCell ref="A41:DA41"/>
    <mergeCell ref="X43:DA43"/>
    <mergeCell ref="A59:G59"/>
    <mergeCell ref="H59:BC59"/>
    <mergeCell ref="BD59:BS59"/>
    <mergeCell ref="BT59:CI59"/>
    <mergeCell ref="CJ59:DA59"/>
    <mergeCell ref="A61:DA61"/>
    <mergeCell ref="X63:DA63"/>
    <mergeCell ref="A65:AO65"/>
    <mergeCell ref="AP65:DA65"/>
    <mergeCell ref="A67:G67"/>
    <mergeCell ref="H67:BC67"/>
    <mergeCell ref="BD67:BS67"/>
    <mergeCell ref="BT67:CD67"/>
    <mergeCell ref="CE67:DA67"/>
    <mergeCell ref="A68:G68"/>
    <mergeCell ref="H68:BC68"/>
    <mergeCell ref="BD68:BS68"/>
    <mergeCell ref="BT68:CD68"/>
    <mergeCell ref="CE68:DA68"/>
    <mergeCell ref="H71:BC71"/>
    <mergeCell ref="BD71:BS71"/>
    <mergeCell ref="BT71:CD71"/>
    <mergeCell ref="CE71:DA71"/>
    <mergeCell ref="A73:DA73"/>
    <mergeCell ref="X75:DA75"/>
    <mergeCell ref="A77:AO77"/>
    <mergeCell ref="AP77:DA77"/>
    <mergeCell ref="A69:G69"/>
    <mergeCell ref="H69:BC69"/>
    <mergeCell ref="BD69:BS69"/>
    <mergeCell ref="BT69:CD69"/>
    <mergeCell ref="CE69:DA69"/>
    <mergeCell ref="A70:G70"/>
    <mergeCell ref="H70:BC70"/>
    <mergeCell ref="BD70:BS70"/>
    <mergeCell ref="BT70:CD70"/>
    <mergeCell ref="CE70:DA70"/>
    <mergeCell ref="H91:BC91"/>
    <mergeCell ref="BD91:BS91"/>
    <mergeCell ref="BT91:CI91"/>
    <mergeCell ref="CJ91:DA91"/>
    <mergeCell ref="A92:G92"/>
    <mergeCell ref="H92:BC92"/>
    <mergeCell ref="BD92:BS92"/>
    <mergeCell ref="BT92:CI92"/>
    <mergeCell ref="CJ92:DA92"/>
    <mergeCell ref="A108:DA108"/>
    <mergeCell ref="X110:DA110"/>
    <mergeCell ref="A112:AO112"/>
    <mergeCell ref="AP112:DA112"/>
    <mergeCell ref="A114:DA114"/>
    <mergeCell ref="A116:G116"/>
    <mergeCell ref="H116:AO116"/>
    <mergeCell ref="AP116:BE116"/>
    <mergeCell ref="BF116:BU116"/>
    <mergeCell ref="BV116:CK116"/>
    <mergeCell ref="BV121:CK121"/>
    <mergeCell ref="CL121:DA121"/>
    <mergeCell ref="A125:DA125"/>
    <mergeCell ref="A127:G127"/>
    <mergeCell ref="H127:BC127"/>
    <mergeCell ref="BD127:BS127"/>
    <mergeCell ref="BT127:CI127"/>
    <mergeCell ref="CJ127:DA127"/>
    <mergeCell ref="A123:G123"/>
    <mergeCell ref="H123:AO123"/>
    <mergeCell ref="AP123:BE123"/>
    <mergeCell ref="BF123:BU123"/>
    <mergeCell ref="BV123:CK123"/>
    <mergeCell ref="CL123:DA123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4:G134"/>
    <mergeCell ref="H134:AO134"/>
    <mergeCell ref="AP134:BE134"/>
    <mergeCell ref="BF134:BU134"/>
    <mergeCell ref="BV134:CK134"/>
    <mergeCell ref="CL134:DA134"/>
    <mergeCell ref="A131:DA131"/>
    <mergeCell ref="A133:G133"/>
    <mergeCell ref="H133:AO133"/>
    <mergeCell ref="AP133:BE133"/>
    <mergeCell ref="BF133:BU133"/>
    <mergeCell ref="BV133:CK133"/>
    <mergeCell ref="CL133:DA133"/>
    <mergeCell ref="A136:G136"/>
    <mergeCell ref="H136:AO136"/>
    <mergeCell ref="AP136:BE136"/>
    <mergeCell ref="BF136:BU136"/>
    <mergeCell ref="BV136:CK136"/>
    <mergeCell ref="CL136:DA136"/>
    <mergeCell ref="A135:G135"/>
    <mergeCell ref="H135:AO135"/>
    <mergeCell ref="AP135:BE135"/>
    <mergeCell ref="BF135:BU135"/>
    <mergeCell ref="BV135:CK135"/>
    <mergeCell ref="CL135:DA135"/>
    <mergeCell ref="H146:BC146"/>
    <mergeCell ref="BD146:BS146"/>
    <mergeCell ref="BT146:CI146"/>
    <mergeCell ref="CJ146:DA146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H154:BC154"/>
    <mergeCell ref="H155:BC155"/>
    <mergeCell ref="BD152:BS152"/>
    <mergeCell ref="BD153:BS153"/>
    <mergeCell ref="BD154:BS154"/>
    <mergeCell ref="BD155:BS155"/>
    <mergeCell ref="BT152:CI152"/>
    <mergeCell ref="BT153:CI153"/>
    <mergeCell ref="A148:DA148"/>
    <mergeCell ref="A150:G150"/>
    <mergeCell ref="H150:BC150"/>
    <mergeCell ref="BD150:BS150"/>
    <mergeCell ref="BT150:CI150"/>
    <mergeCell ref="CJ150:DA150"/>
    <mergeCell ref="BT154:CI154"/>
    <mergeCell ref="BT155:CI155"/>
    <mergeCell ref="CJ152:DA152"/>
    <mergeCell ref="CJ153:DA153"/>
    <mergeCell ref="CJ154:DA154"/>
    <mergeCell ref="CJ155:DA155"/>
    <mergeCell ref="A178:G178"/>
    <mergeCell ref="A151:G151"/>
    <mergeCell ref="H151:BC151"/>
    <mergeCell ref="BD151:BS151"/>
    <mergeCell ref="BT151:CI151"/>
    <mergeCell ref="CJ151:DA151"/>
    <mergeCell ref="A156:G156"/>
    <mergeCell ref="H156:BC156"/>
    <mergeCell ref="BD156:BS156"/>
    <mergeCell ref="BT156:CI156"/>
    <mergeCell ref="CJ156:DA156"/>
    <mergeCell ref="A152:G152"/>
    <mergeCell ref="A153:G153"/>
    <mergeCell ref="A154:G154"/>
    <mergeCell ref="A155:G155"/>
    <mergeCell ref="H152:BC152"/>
    <mergeCell ref="H153:BC153"/>
    <mergeCell ref="A162:DA162"/>
    <mergeCell ref="A164:G164"/>
    <mergeCell ref="H164:BS164"/>
    <mergeCell ref="BT164:CI164"/>
    <mergeCell ref="CJ164:DA164"/>
    <mergeCell ref="A165:G165"/>
    <mergeCell ref="H165:BS165"/>
    <mergeCell ref="H180:BS180"/>
    <mergeCell ref="BT180:CI180"/>
    <mergeCell ref="CJ180:DA180"/>
    <mergeCell ref="A182:DA182"/>
    <mergeCell ref="A184:G184"/>
    <mergeCell ref="H210:BC210"/>
    <mergeCell ref="BD210:BS210"/>
    <mergeCell ref="BT210:CI210"/>
    <mergeCell ref="CJ210:DA210"/>
    <mergeCell ref="A187:G187"/>
    <mergeCell ref="H187:BC187"/>
    <mergeCell ref="BD187:BS187"/>
    <mergeCell ref="BT187:CI187"/>
    <mergeCell ref="CJ187:DA187"/>
    <mergeCell ref="A202:G202"/>
    <mergeCell ref="H202:BC202"/>
    <mergeCell ref="BD202:BS202"/>
    <mergeCell ref="BT202:CI202"/>
    <mergeCell ref="CJ202:DA202"/>
    <mergeCell ref="A194:G194"/>
    <mergeCell ref="H194:BC194"/>
    <mergeCell ref="BD194:BS194"/>
    <mergeCell ref="BT194:CI194"/>
    <mergeCell ref="CJ194:DA194"/>
    <mergeCell ref="A204:DA204"/>
    <mergeCell ref="X206:DA206"/>
    <mergeCell ref="A185:G185"/>
    <mergeCell ref="H185:BC185"/>
    <mergeCell ref="BD185:BS185"/>
    <mergeCell ref="BT185:CI185"/>
    <mergeCell ref="CJ185:DA185"/>
    <mergeCell ref="A186:G186"/>
    <mergeCell ref="H186:BC186"/>
    <mergeCell ref="BD186:BS186"/>
    <mergeCell ref="BT186:CI186"/>
    <mergeCell ref="CJ186:DA186"/>
    <mergeCell ref="A200:G200"/>
    <mergeCell ref="H200:BC200"/>
    <mergeCell ref="BD200:BS200"/>
    <mergeCell ref="BT200:CI200"/>
    <mergeCell ref="CJ200:DA200"/>
    <mergeCell ref="BT198:CI198"/>
    <mergeCell ref="CJ198:DA198"/>
    <mergeCell ref="CJ6:DA6"/>
    <mergeCell ref="CJ7:DA7"/>
    <mergeCell ref="CJ8:DA8"/>
    <mergeCell ref="A6:F6"/>
    <mergeCell ref="A7:F7"/>
    <mergeCell ref="A8:F8"/>
    <mergeCell ref="G6:AD6"/>
    <mergeCell ref="G7:AD7"/>
    <mergeCell ref="G8:AD8"/>
    <mergeCell ref="AE6:BC6"/>
    <mergeCell ref="AE7:BC7"/>
    <mergeCell ref="AE8:BC8"/>
    <mergeCell ref="BT6:CI6"/>
    <mergeCell ref="BT7:CI7"/>
    <mergeCell ref="BT8:CI8"/>
    <mergeCell ref="BD6:BS6"/>
    <mergeCell ref="BD7:BS7"/>
    <mergeCell ref="BD8:BS8"/>
    <mergeCell ref="BT48:CI48"/>
    <mergeCell ref="CJ48:DA48"/>
    <mergeCell ref="A53:G53"/>
    <mergeCell ref="A84:DA84"/>
    <mergeCell ref="BT81:CI81"/>
    <mergeCell ref="CJ81:DA81"/>
    <mergeCell ref="A82:G82"/>
    <mergeCell ref="H82:BC82"/>
    <mergeCell ref="BD82:BS82"/>
    <mergeCell ref="BT82:CI82"/>
    <mergeCell ref="CJ82:DA82"/>
    <mergeCell ref="A79:G79"/>
    <mergeCell ref="H79:BC79"/>
    <mergeCell ref="BD79:BS79"/>
    <mergeCell ref="BT79:CI79"/>
    <mergeCell ref="CJ79:DA79"/>
    <mergeCell ref="A80:G80"/>
    <mergeCell ref="H80:BC80"/>
    <mergeCell ref="BD80:BS80"/>
    <mergeCell ref="BT80:CI80"/>
    <mergeCell ref="CJ80:DA80"/>
    <mergeCell ref="A81:G81"/>
    <mergeCell ref="H81:BC81"/>
    <mergeCell ref="A71:G71"/>
    <mergeCell ref="A102:G102"/>
    <mergeCell ref="A103:G103"/>
    <mergeCell ref="A104:G104"/>
    <mergeCell ref="H102:BC102"/>
    <mergeCell ref="H103:BC103"/>
    <mergeCell ref="A10:F10"/>
    <mergeCell ref="G10:AD10"/>
    <mergeCell ref="AE10:BC10"/>
    <mergeCell ref="BD10:BS10"/>
    <mergeCell ref="BD52:BS52"/>
    <mergeCell ref="X86:DA86"/>
    <mergeCell ref="A88:AO88"/>
    <mergeCell ref="AP88:DA88"/>
    <mergeCell ref="A90:G90"/>
    <mergeCell ref="H90:BC90"/>
    <mergeCell ref="BD90:BS90"/>
    <mergeCell ref="BT90:CI90"/>
    <mergeCell ref="CJ90:DA90"/>
    <mergeCell ref="BD81:BS81"/>
    <mergeCell ref="H104:BC104"/>
    <mergeCell ref="BD102:BS102"/>
    <mergeCell ref="BD103:BS103"/>
    <mergeCell ref="BD104:BS104"/>
    <mergeCell ref="A91:G91"/>
    <mergeCell ref="BT10:CI10"/>
    <mergeCell ref="CJ10:DA10"/>
    <mergeCell ref="A56:G56"/>
    <mergeCell ref="BT102:CI102"/>
    <mergeCell ref="BT103:CI103"/>
    <mergeCell ref="H56:BC56"/>
    <mergeCell ref="BD56:BS56"/>
    <mergeCell ref="BT56:CI56"/>
    <mergeCell ref="CJ56:DA56"/>
    <mergeCell ref="A48:G48"/>
    <mergeCell ref="H48:BC48"/>
    <mergeCell ref="BD48:BS48"/>
    <mergeCell ref="A49:G49"/>
    <mergeCell ref="H49:BC49"/>
    <mergeCell ref="BD49:BS49"/>
    <mergeCell ref="BT49:CI49"/>
    <mergeCell ref="CJ49:DA49"/>
    <mergeCell ref="A57:G57"/>
    <mergeCell ref="H57:BC57"/>
    <mergeCell ref="BD57:BS57"/>
    <mergeCell ref="BT57:CI57"/>
    <mergeCell ref="CJ57:DA57"/>
    <mergeCell ref="A52:G52"/>
    <mergeCell ref="H52:BC52"/>
    <mergeCell ref="H199:BC199"/>
    <mergeCell ref="BD199:BS199"/>
    <mergeCell ref="BT199:CI199"/>
    <mergeCell ref="CJ199:DA199"/>
    <mergeCell ref="A179:G179"/>
    <mergeCell ref="H179:BS179"/>
    <mergeCell ref="BT179:CI179"/>
    <mergeCell ref="CJ179:DA179"/>
    <mergeCell ref="BT195:CI195"/>
    <mergeCell ref="CJ196:DA196"/>
    <mergeCell ref="A197:G197"/>
    <mergeCell ref="H197:BC197"/>
    <mergeCell ref="BD197:BS197"/>
    <mergeCell ref="BT197:CI197"/>
    <mergeCell ref="CJ195:DA195"/>
    <mergeCell ref="A196:G196"/>
    <mergeCell ref="H196:BC196"/>
    <mergeCell ref="BD196:BS196"/>
    <mergeCell ref="BT196:CI196"/>
    <mergeCell ref="A189:G189"/>
    <mergeCell ref="H184:BC184"/>
    <mergeCell ref="BD184:BS184"/>
    <mergeCell ref="BT184:CI184"/>
    <mergeCell ref="CJ184:DA184"/>
    <mergeCell ref="A211:G211"/>
    <mergeCell ref="H211:BC211"/>
    <mergeCell ref="BD211:BS211"/>
    <mergeCell ref="BT211:CI211"/>
    <mergeCell ref="CJ211:DA211"/>
    <mergeCell ref="A208:AO208"/>
    <mergeCell ref="AP208:DA208"/>
    <mergeCell ref="A210:G210"/>
    <mergeCell ref="A50:G50"/>
    <mergeCell ref="H50:BC50"/>
    <mergeCell ref="BD50:BS50"/>
    <mergeCell ref="BT50:CI50"/>
    <mergeCell ref="CJ50:DA50"/>
    <mergeCell ref="A188:G188"/>
    <mergeCell ref="H188:BC188"/>
    <mergeCell ref="BD188:BS188"/>
    <mergeCell ref="BT188:CI188"/>
    <mergeCell ref="CJ188:DA188"/>
    <mergeCell ref="BT104:CI104"/>
    <mergeCell ref="CJ102:DA102"/>
    <mergeCell ref="CJ103:DA103"/>
    <mergeCell ref="CJ104:DA104"/>
    <mergeCell ref="A173:G173"/>
    <mergeCell ref="H173:BS173"/>
    <mergeCell ref="A159:G159"/>
    <mergeCell ref="H159:BC159"/>
    <mergeCell ref="A201:G201"/>
    <mergeCell ref="H201:BC201"/>
    <mergeCell ref="BD201:BS201"/>
    <mergeCell ref="BT201:CI201"/>
    <mergeCell ref="CJ201:DA201"/>
    <mergeCell ref="A190:G190"/>
    <mergeCell ref="H190:BC190"/>
    <mergeCell ref="BD190:BS190"/>
    <mergeCell ref="BT190:CI190"/>
    <mergeCell ref="CJ190:DA190"/>
    <mergeCell ref="A191:G191"/>
    <mergeCell ref="H191:BC191"/>
    <mergeCell ref="BD191:BS191"/>
    <mergeCell ref="BT191:CI191"/>
    <mergeCell ref="CJ191:DA191"/>
    <mergeCell ref="A195:G195"/>
    <mergeCell ref="H195:BC195"/>
    <mergeCell ref="BD195:BS195"/>
    <mergeCell ref="H178:BS178"/>
    <mergeCell ref="BT178:CI178"/>
    <mergeCell ref="CJ178:DA178"/>
    <mergeCell ref="A199:G199"/>
    <mergeCell ref="A170:G170"/>
    <mergeCell ref="H170:BS170"/>
    <mergeCell ref="BT170:CI170"/>
    <mergeCell ref="CJ170:DA170"/>
    <mergeCell ref="A192:G192"/>
    <mergeCell ref="H192:BC192"/>
    <mergeCell ref="BD192:BS192"/>
    <mergeCell ref="BT192:CI192"/>
    <mergeCell ref="CJ192:DA192"/>
    <mergeCell ref="A172:G172"/>
    <mergeCell ref="H172:BS172"/>
    <mergeCell ref="BT172:CI172"/>
    <mergeCell ref="CJ172:DA172"/>
    <mergeCell ref="A180:G180"/>
    <mergeCell ref="BT175:CI175"/>
    <mergeCell ref="CJ175:DA175"/>
    <mergeCell ref="A176:G176"/>
    <mergeCell ref="H176:BS176"/>
    <mergeCell ref="BT176:CI176"/>
    <mergeCell ref="A177:G177"/>
    <mergeCell ref="H177:BS177"/>
    <mergeCell ref="BT177:CI177"/>
    <mergeCell ref="CJ176:DA176"/>
    <mergeCell ref="CJ177:DA177"/>
    <mergeCell ref="A193:G193"/>
    <mergeCell ref="H193:BC193"/>
    <mergeCell ref="BD193:BS193"/>
    <mergeCell ref="BT193:CI193"/>
    <mergeCell ref="CJ193:DA193"/>
    <mergeCell ref="H189:BC189"/>
    <mergeCell ref="BD189:BS189"/>
    <mergeCell ref="BT189:CI189"/>
    <mergeCell ref="CJ189:DA189"/>
    <mergeCell ref="BT52:CI52"/>
    <mergeCell ref="CJ52:DA52"/>
    <mergeCell ref="A54:G54"/>
    <mergeCell ref="H54:BC54"/>
    <mergeCell ref="BD54:BS54"/>
    <mergeCell ref="BT54:CI54"/>
    <mergeCell ref="CJ54:DA54"/>
    <mergeCell ref="H53:BC53"/>
    <mergeCell ref="BD53:BS53"/>
    <mergeCell ref="BT53:CI53"/>
    <mergeCell ref="CJ53:DA53"/>
  </mergeCells>
  <pageMargins left="0.39370078740157483" right="0.31496062992125984" top="0.59055118110236227" bottom="0.39370078740157483" header="0.19685039370078741" footer="0.19685039370078741"/>
  <pageSetup paperSize="9" scale="69" orientation="portrait" r:id="rId1"/>
  <headerFooter alignWithMargins="0"/>
  <rowBreaks count="5" manualBreakCount="5">
    <brk id="40" max="104" man="1"/>
    <brk id="83" max="104" man="1"/>
    <brk id="107" max="104" man="1"/>
    <brk id="161" max="104" man="1"/>
    <brk id="218" max="10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29"/>
  <sheetViews>
    <sheetView view="pageBreakPreview" topLeftCell="A10" zoomScale="110" zoomScaleSheetLayoutView="110" workbookViewId="0">
      <selection activeCell="CM38" sqref="CM38:DA38"/>
    </sheetView>
  </sheetViews>
  <sheetFormatPr defaultColWidth="0.85546875" defaultRowHeight="12" customHeight="1" x14ac:dyDescent="0.25"/>
  <cols>
    <col min="1" max="71" width="0.85546875" style="115"/>
    <col min="72" max="72" width="4.5703125" style="115" bestFit="1" customWidth="1"/>
    <col min="73" max="87" width="0.85546875" style="115"/>
    <col min="88" max="88" width="5.85546875" style="115" bestFit="1" customWidth="1"/>
    <col min="89" max="91" width="0.85546875" style="115"/>
    <col min="92" max="92" width="4.5703125" style="115" bestFit="1" customWidth="1"/>
    <col min="93" max="16384" width="0.85546875" style="115"/>
  </cols>
  <sheetData>
    <row r="1" spans="1:105" ht="3" customHeight="1" x14ac:dyDescent="0.25"/>
    <row r="2" spans="1:105" s="264" customFormat="1" ht="14.25" x14ac:dyDescent="0.2">
      <c r="A2" s="494" t="s">
        <v>260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4"/>
      <c r="BS2" s="494"/>
      <c r="BT2" s="494"/>
      <c r="BU2" s="494"/>
      <c r="BV2" s="494"/>
      <c r="BW2" s="494"/>
      <c r="BX2" s="494"/>
      <c r="BY2" s="494"/>
      <c r="BZ2" s="494"/>
      <c r="CA2" s="494"/>
      <c r="CB2" s="494"/>
      <c r="CC2" s="494"/>
      <c r="CD2" s="494"/>
      <c r="CE2" s="494"/>
      <c r="CF2" s="494"/>
      <c r="CG2" s="494"/>
      <c r="CH2" s="494"/>
      <c r="CI2" s="494"/>
      <c r="CJ2" s="494"/>
      <c r="CK2" s="494"/>
      <c r="CL2" s="494"/>
      <c r="CM2" s="494"/>
      <c r="CN2" s="494"/>
      <c r="CO2" s="494"/>
      <c r="CP2" s="494"/>
      <c r="CQ2" s="494"/>
      <c r="CR2" s="494"/>
      <c r="CS2" s="494"/>
      <c r="CT2" s="494"/>
      <c r="CU2" s="494"/>
      <c r="CV2" s="494"/>
      <c r="CW2" s="494"/>
      <c r="CX2" s="494"/>
      <c r="CY2" s="494"/>
      <c r="CZ2" s="494"/>
      <c r="DA2" s="494"/>
    </row>
    <row r="3" spans="1:105" ht="10.5" customHeight="1" x14ac:dyDescent="0.25"/>
    <row r="4" spans="1:105" s="265" customFormat="1" ht="45" customHeight="1" x14ac:dyDescent="0.25">
      <c r="A4" s="503" t="s">
        <v>249</v>
      </c>
      <c r="B4" s="504"/>
      <c r="C4" s="504"/>
      <c r="D4" s="504"/>
      <c r="E4" s="504"/>
      <c r="F4" s="505"/>
      <c r="G4" s="503" t="s">
        <v>261</v>
      </c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5"/>
      <c r="AE4" s="503" t="s">
        <v>262</v>
      </c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5"/>
      <c r="BD4" s="503" t="s">
        <v>263</v>
      </c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5"/>
      <c r="BT4" s="503" t="s">
        <v>264</v>
      </c>
      <c r="BU4" s="504"/>
      <c r="BV4" s="504"/>
      <c r="BW4" s="504"/>
      <c r="BX4" s="504"/>
      <c r="BY4" s="504"/>
      <c r="BZ4" s="504"/>
      <c r="CA4" s="504"/>
      <c r="CB4" s="504"/>
      <c r="CC4" s="504"/>
      <c r="CD4" s="504"/>
      <c r="CE4" s="504"/>
      <c r="CF4" s="504"/>
      <c r="CG4" s="504"/>
      <c r="CH4" s="504"/>
      <c r="CI4" s="505"/>
      <c r="CJ4" s="503" t="s">
        <v>265</v>
      </c>
      <c r="CK4" s="504"/>
      <c r="CL4" s="504"/>
      <c r="CM4" s="504"/>
      <c r="CN4" s="504"/>
      <c r="CO4" s="504"/>
      <c r="CP4" s="504"/>
      <c r="CQ4" s="504"/>
      <c r="CR4" s="504"/>
      <c r="CS4" s="504"/>
      <c r="CT4" s="504"/>
      <c r="CU4" s="504"/>
      <c r="CV4" s="504"/>
      <c r="CW4" s="504"/>
      <c r="CX4" s="504"/>
      <c r="CY4" s="504"/>
      <c r="CZ4" s="504"/>
      <c r="DA4" s="505"/>
    </row>
    <row r="5" spans="1:105" s="122" customFormat="1" ht="12.75" x14ac:dyDescent="0.25">
      <c r="A5" s="491">
        <v>1</v>
      </c>
      <c r="B5" s="491"/>
      <c r="C5" s="491"/>
      <c r="D5" s="491"/>
      <c r="E5" s="491"/>
      <c r="F5" s="491"/>
      <c r="G5" s="491">
        <v>2</v>
      </c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>
        <v>3</v>
      </c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491"/>
      <c r="BD5" s="491">
        <v>4</v>
      </c>
      <c r="BE5" s="491"/>
      <c r="BF5" s="491"/>
      <c r="BG5" s="491"/>
      <c r="BH5" s="491"/>
      <c r="BI5" s="491"/>
      <c r="BJ5" s="491"/>
      <c r="BK5" s="491"/>
      <c r="BL5" s="491"/>
      <c r="BM5" s="491"/>
      <c r="BN5" s="491"/>
      <c r="BO5" s="491"/>
      <c r="BP5" s="491"/>
      <c r="BQ5" s="491"/>
      <c r="BR5" s="491"/>
      <c r="BS5" s="491"/>
      <c r="BT5" s="491">
        <v>5</v>
      </c>
      <c r="BU5" s="491"/>
      <c r="BV5" s="491"/>
      <c r="BW5" s="491"/>
      <c r="BX5" s="491"/>
      <c r="BY5" s="491"/>
      <c r="BZ5" s="491"/>
      <c r="CA5" s="491"/>
      <c r="CB5" s="491"/>
      <c r="CC5" s="491"/>
      <c r="CD5" s="491"/>
      <c r="CE5" s="491"/>
      <c r="CF5" s="491"/>
      <c r="CG5" s="491"/>
      <c r="CH5" s="491"/>
      <c r="CI5" s="491"/>
      <c r="CJ5" s="491">
        <v>6</v>
      </c>
      <c r="CK5" s="491"/>
      <c r="CL5" s="491"/>
      <c r="CM5" s="491"/>
      <c r="CN5" s="491"/>
      <c r="CO5" s="491"/>
      <c r="CP5" s="491"/>
      <c r="CQ5" s="491"/>
      <c r="CR5" s="491"/>
      <c r="CS5" s="491"/>
      <c r="CT5" s="491"/>
      <c r="CU5" s="491"/>
      <c r="CV5" s="491"/>
      <c r="CW5" s="491"/>
      <c r="CX5" s="491"/>
      <c r="CY5" s="491"/>
      <c r="CZ5" s="491"/>
      <c r="DA5" s="491"/>
    </row>
    <row r="6" spans="1:105" s="122" customFormat="1" ht="12.75" x14ac:dyDescent="0.25">
      <c r="A6" s="528">
        <v>1</v>
      </c>
      <c r="B6" s="529"/>
      <c r="C6" s="529"/>
      <c r="D6" s="529"/>
      <c r="E6" s="529"/>
      <c r="F6" s="530"/>
      <c r="G6" s="534" t="s">
        <v>525</v>
      </c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6"/>
      <c r="AE6" s="528">
        <v>100</v>
      </c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29"/>
      <c r="AR6" s="529"/>
      <c r="AS6" s="529"/>
      <c r="AT6" s="529"/>
      <c r="AU6" s="529"/>
      <c r="AV6" s="529"/>
      <c r="AW6" s="529"/>
      <c r="AX6" s="529"/>
      <c r="AY6" s="529"/>
      <c r="AZ6" s="529"/>
      <c r="BA6" s="529"/>
      <c r="BB6" s="529"/>
      <c r="BC6" s="530"/>
      <c r="BD6" s="528">
        <v>67</v>
      </c>
      <c r="BE6" s="529"/>
      <c r="BF6" s="529"/>
      <c r="BG6" s="529"/>
      <c r="BH6" s="529"/>
      <c r="BI6" s="529"/>
      <c r="BJ6" s="529"/>
      <c r="BK6" s="529"/>
      <c r="BL6" s="529"/>
      <c r="BM6" s="529"/>
      <c r="BN6" s="529"/>
      <c r="BO6" s="529"/>
      <c r="BP6" s="529"/>
      <c r="BQ6" s="529"/>
      <c r="BR6" s="529"/>
      <c r="BS6" s="530"/>
      <c r="BT6" s="528">
        <v>10</v>
      </c>
      <c r="BU6" s="529"/>
      <c r="BV6" s="529"/>
      <c r="BW6" s="529"/>
      <c r="BX6" s="529"/>
      <c r="BY6" s="529"/>
      <c r="BZ6" s="529"/>
      <c r="CA6" s="529"/>
      <c r="CB6" s="529"/>
      <c r="CC6" s="529"/>
      <c r="CD6" s="529"/>
      <c r="CE6" s="529"/>
      <c r="CF6" s="529"/>
      <c r="CG6" s="529"/>
      <c r="CH6" s="529"/>
      <c r="CI6" s="530"/>
      <c r="CJ6" s="528">
        <v>67000</v>
      </c>
      <c r="CK6" s="529"/>
      <c r="CL6" s="529"/>
      <c r="CM6" s="529"/>
      <c r="CN6" s="529"/>
      <c r="CO6" s="529"/>
      <c r="CP6" s="529"/>
      <c r="CQ6" s="529"/>
      <c r="CR6" s="529"/>
      <c r="CS6" s="529"/>
      <c r="CT6" s="529"/>
      <c r="CU6" s="529"/>
      <c r="CV6" s="529"/>
      <c r="CW6" s="529"/>
      <c r="CX6" s="529"/>
      <c r="CY6" s="529"/>
      <c r="CZ6" s="529"/>
      <c r="DA6" s="530"/>
    </row>
    <row r="7" spans="1:105" s="122" customFormat="1" ht="12.75" x14ac:dyDescent="0.25">
      <c r="A7" s="528">
        <v>2</v>
      </c>
      <c r="B7" s="529"/>
      <c r="C7" s="529"/>
      <c r="D7" s="529"/>
      <c r="E7" s="529"/>
      <c r="F7" s="530"/>
      <c r="G7" s="534" t="s">
        <v>526</v>
      </c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6"/>
      <c r="AE7" s="528">
        <v>2057</v>
      </c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9"/>
      <c r="AQ7" s="529"/>
      <c r="AR7" s="529"/>
      <c r="AS7" s="529"/>
      <c r="AT7" s="529"/>
      <c r="AU7" s="529"/>
      <c r="AV7" s="529"/>
      <c r="AW7" s="529"/>
      <c r="AX7" s="529"/>
      <c r="AY7" s="529"/>
      <c r="AZ7" s="529"/>
      <c r="BA7" s="529"/>
      <c r="BB7" s="529"/>
      <c r="BC7" s="530"/>
      <c r="BD7" s="528">
        <v>35</v>
      </c>
      <c r="BE7" s="529"/>
      <c r="BF7" s="529"/>
      <c r="BG7" s="529"/>
      <c r="BH7" s="529"/>
      <c r="BI7" s="529"/>
      <c r="BJ7" s="529"/>
      <c r="BK7" s="529"/>
      <c r="BL7" s="529"/>
      <c r="BM7" s="529"/>
      <c r="BN7" s="529"/>
      <c r="BO7" s="529"/>
      <c r="BP7" s="529"/>
      <c r="BQ7" s="529"/>
      <c r="BR7" s="529"/>
      <c r="BS7" s="530"/>
      <c r="BT7" s="528" t="s">
        <v>451</v>
      </c>
      <c r="BU7" s="529"/>
      <c r="BV7" s="529"/>
      <c r="BW7" s="529"/>
      <c r="BX7" s="529"/>
      <c r="BY7" s="529"/>
      <c r="BZ7" s="529"/>
      <c r="CA7" s="529"/>
      <c r="CB7" s="529"/>
      <c r="CC7" s="529"/>
      <c r="CD7" s="529"/>
      <c r="CE7" s="529"/>
      <c r="CF7" s="529"/>
      <c r="CG7" s="529"/>
      <c r="CH7" s="529"/>
      <c r="CI7" s="530"/>
      <c r="CJ7" s="528">
        <v>72000</v>
      </c>
      <c r="CK7" s="529"/>
      <c r="CL7" s="529"/>
      <c r="CM7" s="529"/>
      <c r="CN7" s="529"/>
      <c r="CO7" s="529"/>
      <c r="CP7" s="529"/>
      <c r="CQ7" s="529"/>
      <c r="CR7" s="529"/>
      <c r="CS7" s="529"/>
      <c r="CT7" s="529"/>
      <c r="CU7" s="529"/>
      <c r="CV7" s="529"/>
      <c r="CW7" s="529"/>
      <c r="CX7" s="529"/>
      <c r="CY7" s="529"/>
      <c r="CZ7" s="529"/>
      <c r="DA7" s="530"/>
    </row>
    <row r="8" spans="1:105" s="122" customFormat="1" ht="12.75" x14ac:dyDescent="0.25">
      <c r="A8" s="528">
        <v>3</v>
      </c>
      <c r="B8" s="529"/>
      <c r="C8" s="529"/>
      <c r="D8" s="529"/>
      <c r="E8" s="529"/>
      <c r="F8" s="530"/>
      <c r="G8" s="534" t="s">
        <v>527</v>
      </c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6"/>
      <c r="AE8" s="528">
        <v>500</v>
      </c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  <c r="BB8" s="529"/>
      <c r="BC8" s="530"/>
      <c r="BD8" s="528">
        <v>6</v>
      </c>
      <c r="BE8" s="529"/>
      <c r="BF8" s="529"/>
      <c r="BG8" s="529"/>
      <c r="BH8" s="529"/>
      <c r="BI8" s="529"/>
      <c r="BJ8" s="529"/>
      <c r="BK8" s="529"/>
      <c r="BL8" s="529"/>
      <c r="BM8" s="529"/>
      <c r="BN8" s="529"/>
      <c r="BO8" s="529"/>
      <c r="BP8" s="529"/>
      <c r="BQ8" s="529"/>
      <c r="BR8" s="529"/>
      <c r="BS8" s="530"/>
      <c r="BT8" s="528">
        <v>10</v>
      </c>
      <c r="BU8" s="529"/>
      <c r="BV8" s="529"/>
      <c r="BW8" s="529"/>
      <c r="BX8" s="529"/>
      <c r="BY8" s="529"/>
      <c r="BZ8" s="529"/>
      <c r="CA8" s="529"/>
      <c r="CB8" s="529"/>
      <c r="CC8" s="529"/>
      <c r="CD8" s="529"/>
      <c r="CE8" s="529"/>
      <c r="CF8" s="529"/>
      <c r="CG8" s="529"/>
      <c r="CH8" s="529"/>
      <c r="CI8" s="530"/>
      <c r="CJ8" s="528">
        <v>28500</v>
      </c>
      <c r="CK8" s="529"/>
      <c r="CL8" s="529"/>
      <c r="CM8" s="529"/>
      <c r="CN8" s="529"/>
      <c r="CO8" s="529"/>
      <c r="CP8" s="529"/>
      <c r="CQ8" s="529"/>
      <c r="CR8" s="529"/>
      <c r="CS8" s="529"/>
      <c r="CT8" s="529"/>
      <c r="CU8" s="529"/>
      <c r="CV8" s="529"/>
      <c r="CW8" s="529"/>
      <c r="CX8" s="529"/>
      <c r="CY8" s="529"/>
      <c r="CZ8" s="529"/>
      <c r="DA8" s="530"/>
    </row>
    <row r="9" spans="1:105" s="123" customFormat="1" ht="15" customHeight="1" x14ac:dyDescent="0.25">
      <c r="A9" s="484"/>
      <c r="B9" s="484"/>
      <c r="C9" s="484"/>
      <c r="D9" s="484"/>
      <c r="E9" s="484"/>
      <c r="F9" s="484"/>
      <c r="G9" s="488" t="s">
        <v>259</v>
      </c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9"/>
      <c r="AE9" s="480" t="s">
        <v>7</v>
      </c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 t="s">
        <v>7</v>
      </c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 t="s">
        <v>7</v>
      </c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558">
        <f>SUM(CJ6:DA8)</f>
        <v>167500</v>
      </c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</row>
    <row r="11" spans="1:105" s="264" customFormat="1" ht="14.25" x14ac:dyDescent="0.2">
      <c r="A11" s="494" t="s">
        <v>720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4"/>
      <c r="CE11" s="494"/>
      <c r="CF11" s="494"/>
      <c r="CG11" s="494"/>
      <c r="CH11" s="494"/>
      <c r="CI11" s="494"/>
      <c r="CJ11" s="494"/>
      <c r="CK11" s="494"/>
      <c r="CL11" s="494"/>
      <c r="CM11" s="494"/>
      <c r="CN11" s="494"/>
      <c r="CO11" s="494"/>
      <c r="CP11" s="494"/>
      <c r="CQ11" s="494"/>
      <c r="CR11" s="494"/>
      <c r="CS11" s="494"/>
      <c r="CT11" s="494"/>
      <c r="CU11" s="494"/>
      <c r="CV11" s="494"/>
      <c r="CW11" s="494"/>
      <c r="CX11" s="494"/>
      <c r="CY11" s="494"/>
      <c r="CZ11" s="494"/>
      <c r="DA11" s="494"/>
    </row>
    <row r="12" spans="1:105" ht="10.5" customHeight="1" x14ac:dyDescent="0.25"/>
    <row r="13" spans="1:105" s="265" customFormat="1" ht="37.5" customHeight="1" x14ac:dyDescent="0.25">
      <c r="A13" s="503" t="s">
        <v>249</v>
      </c>
      <c r="B13" s="504"/>
      <c r="C13" s="504"/>
      <c r="D13" s="504"/>
      <c r="E13" s="504"/>
      <c r="F13" s="505"/>
      <c r="G13" s="503" t="s">
        <v>261</v>
      </c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5"/>
      <c r="AE13" s="503" t="s">
        <v>722</v>
      </c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5"/>
      <c r="AZ13" s="503" t="s">
        <v>268</v>
      </c>
      <c r="BA13" s="504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5"/>
      <c r="BR13" s="503" t="s">
        <v>723</v>
      </c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5"/>
      <c r="CJ13" s="503" t="s">
        <v>265</v>
      </c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5"/>
    </row>
    <row r="14" spans="1:105" s="122" customFormat="1" ht="12.75" x14ac:dyDescent="0.25">
      <c r="A14" s="491">
        <v>1</v>
      </c>
      <c r="B14" s="491"/>
      <c r="C14" s="491"/>
      <c r="D14" s="491"/>
      <c r="E14" s="491"/>
      <c r="F14" s="491"/>
      <c r="G14" s="491">
        <v>2</v>
      </c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>
        <v>3</v>
      </c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>
        <v>4</v>
      </c>
      <c r="BA14" s="491"/>
      <c r="BB14" s="491"/>
      <c r="BC14" s="491"/>
      <c r="BD14" s="491"/>
      <c r="BE14" s="491"/>
      <c r="BF14" s="491"/>
      <c r="BG14" s="491"/>
      <c r="BH14" s="491"/>
      <c r="BI14" s="491"/>
      <c r="BJ14" s="491"/>
      <c r="BK14" s="491"/>
      <c r="BL14" s="491"/>
      <c r="BM14" s="491"/>
      <c r="BN14" s="491"/>
      <c r="BO14" s="491"/>
      <c r="BP14" s="491"/>
      <c r="BQ14" s="491"/>
      <c r="BR14" s="491">
        <v>5</v>
      </c>
      <c r="BS14" s="491"/>
      <c r="BT14" s="491"/>
      <c r="BU14" s="491"/>
      <c r="BV14" s="491"/>
      <c r="BW14" s="491"/>
      <c r="BX14" s="491"/>
      <c r="BY14" s="491"/>
      <c r="BZ14" s="491"/>
      <c r="CA14" s="491"/>
      <c r="CB14" s="491"/>
      <c r="CC14" s="491"/>
      <c r="CD14" s="491"/>
      <c r="CE14" s="491"/>
      <c r="CF14" s="491"/>
      <c r="CG14" s="491"/>
      <c r="CH14" s="491"/>
      <c r="CI14" s="491"/>
      <c r="CJ14" s="491">
        <v>6</v>
      </c>
      <c r="CK14" s="491"/>
      <c r="CL14" s="491"/>
      <c r="CM14" s="491"/>
      <c r="CN14" s="491"/>
      <c r="CO14" s="491"/>
      <c r="CP14" s="491"/>
      <c r="CQ14" s="491"/>
      <c r="CR14" s="491"/>
      <c r="CS14" s="491"/>
      <c r="CT14" s="491"/>
      <c r="CU14" s="491"/>
      <c r="CV14" s="491"/>
      <c r="CW14" s="491"/>
      <c r="CX14" s="491"/>
      <c r="CY14" s="491"/>
      <c r="CZ14" s="491"/>
      <c r="DA14" s="491"/>
    </row>
    <row r="15" spans="1:105" s="123" customFormat="1" ht="23.25" customHeight="1" x14ac:dyDescent="0.25">
      <c r="A15" s="484" t="s">
        <v>274</v>
      </c>
      <c r="B15" s="484"/>
      <c r="C15" s="484"/>
      <c r="D15" s="484"/>
      <c r="E15" s="484"/>
      <c r="F15" s="484"/>
      <c r="G15" s="549" t="s">
        <v>721</v>
      </c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480">
        <v>18</v>
      </c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>
        <v>1</v>
      </c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>
        <v>5555.55</v>
      </c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>
        <v>100000</v>
      </c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</row>
    <row r="16" spans="1:105" s="123" customFormat="1" ht="23.25" customHeight="1" x14ac:dyDescent="0.25">
      <c r="A16" s="519" t="s">
        <v>282</v>
      </c>
      <c r="B16" s="520"/>
      <c r="C16" s="520"/>
      <c r="D16" s="520"/>
      <c r="E16" s="520"/>
      <c r="F16" s="521"/>
      <c r="G16" s="522" t="s">
        <v>743</v>
      </c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4"/>
      <c r="AE16" s="515">
        <v>1</v>
      </c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7"/>
      <c r="AZ16" s="515">
        <v>1</v>
      </c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7"/>
      <c r="BR16" s="515">
        <v>8500</v>
      </c>
      <c r="BS16" s="516"/>
      <c r="BT16" s="516"/>
      <c r="BU16" s="516"/>
      <c r="BV16" s="516"/>
      <c r="BW16" s="516"/>
      <c r="BX16" s="516"/>
      <c r="BY16" s="516"/>
      <c r="BZ16" s="516"/>
      <c r="CA16" s="516"/>
      <c r="CB16" s="516"/>
      <c r="CC16" s="516"/>
      <c r="CD16" s="516"/>
      <c r="CE16" s="516"/>
      <c r="CF16" s="516"/>
      <c r="CG16" s="516"/>
      <c r="CH16" s="516"/>
      <c r="CI16" s="517"/>
      <c r="CJ16" s="515">
        <v>8500</v>
      </c>
      <c r="CK16" s="516"/>
      <c r="CL16" s="516"/>
      <c r="CM16" s="516"/>
      <c r="CN16" s="516"/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6"/>
      <c r="CZ16" s="516"/>
      <c r="DA16" s="517"/>
    </row>
    <row r="17" spans="1:105" s="123" customFormat="1" ht="23.25" customHeight="1" x14ac:dyDescent="0.25">
      <c r="A17" s="519" t="s">
        <v>293</v>
      </c>
      <c r="B17" s="520"/>
      <c r="C17" s="520"/>
      <c r="D17" s="520"/>
      <c r="E17" s="520"/>
      <c r="F17" s="521"/>
      <c r="G17" s="522" t="s">
        <v>749</v>
      </c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4"/>
      <c r="AE17" s="515">
        <v>10</v>
      </c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7"/>
      <c r="AZ17" s="515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7"/>
      <c r="BR17" s="515">
        <v>100</v>
      </c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7"/>
      <c r="CJ17" s="515">
        <v>4470</v>
      </c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7"/>
    </row>
    <row r="18" spans="1:105" s="123" customFormat="1" ht="23.25" customHeight="1" x14ac:dyDescent="0.25">
      <c r="A18" s="519" t="s">
        <v>407</v>
      </c>
      <c r="B18" s="520"/>
      <c r="C18" s="520"/>
      <c r="D18" s="520"/>
      <c r="E18" s="520"/>
      <c r="F18" s="521"/>
      <c r="G18" s="522" t="s">
        <v>765</v>
      </c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4"/>
      <c r="AE18" s="515">
        <v>1</v>
      </c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7"/>
      <c r="AZ18" s="515">
        <v>1</v>
      </c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7"/>
      <c r="BR18" s="515">
        <v>3000</v>
      </c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7"/>
      <c r="CJ18" s="515">
        <v>3000</v>
      </c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6"/>
      <c r="DA18" s="517"/>
    </row>
    <row r="19" spans="1:105" s="123" customFormat="1" ht="15" customHeight="1" x14ac:dyDescent="0.25">
      <c r="A19" s="484"/>
      <c r="B19" s="484"/>
      <c r="C19" s="484"/>
      <c r="D19" s="484"/>
      <c r="E19" s="484"/>
      <c r="F19" s="484"/>
      <c r="G19" s="488" t="s">
        <v>259</v>
      </c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9"/>
      <c r="AE19" s="480" t="s">
        <v>7</v>
      </c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 t="s">
        <v>7</v>
      </c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0"/>
      <c r="BL19" s="480"/>
      <c r="BM19" s="480"/>
      <c r="BN19" s="480"/>
      <c r="BO19" s="480"/>
      <c r="BP19" s="480"/>
      <c r="BQ19" s="480"/>
      <c r="BR19" s="480" t="s">
        <v>7</v>
      </c>
      <c r="BS19" s="480"/>
      <c r="BT19" s="480"/>
      <c r="BU19" s="480"/>
      <c r="BV19" s="480"/>
      <c r="BW19" s="480"/>
      <c r="BX19" s="480"/>
      <c r="BY19" s="480"/>
      <c r="BZ19" s="480"/>
      <c r="CA19" s="480"/>
      <c r="CB19" s="480"/>
      <c r="CC19" s="480"/>
      <c r="CD19" s="480"/>
      <c r="CE19" s="480"/>
      <c r="CF19" s="480"/>
      <c r="CG19" s="480"/>
      <c r="CH19" s="480"/>
      <c r="CI19" s="480"/>
      <c r="CJ19" s="558">
        <f>SUM(CJ15:DA18)</f>
        <v>115970</v>
      </c>
      <c r="CK19" s="558"/>
      <c r="CL19" s="558"/>
      <c r="CM19" s="558"/>
      <c r="CN19" s="558"/>
      <c r="CO19" s="558"/>
      <c r="CP19" s="558"/>
      <c r="CQ19" s="558"/>
      <c r="CR19" s="558"/>
      <c r="CS19" s="558"/>
      <c r="CT19" s="558"/>
      <c r="CU19" s="558"/>
      <c r="CV19" s="558"/>
      <c r="CW19" s="558"/>
      <c r="CX19" s="558"/>
      <c r="CY19" s="558"/>
      <c r="CZ19" s="558"/>
      <c r="DA19" s="558"/>
    </row>
    <row r="21" spans="1:105" s="264" customFormat="1" ht="41.25" customHeight="1" x14ac:dyDescent="0.2">
      <c r="A21" s="550" t="s">
        <v>270</v>
      </c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0"/>
      <c r="AC21" s="550"/>
      <c r="AD21" s="550"/>
      <c r="AE21" s="550"/>
      <c r="AF21" s="550"/>
      <c r="AG21" s="550"/>
      <c r="AH21" s="550"/>
      <c r="AI21" s="550"/>
      <c r="AJ21" s="550"/>
      <c r="AK21" s="550"/>
      <c r="AL21" s="550"/>
      <c r="AM21" s="550"/>
      <c r="AN21" s="550"/>
      <c r="AO21" s="550"/>
      <c r="AP21" s="550"/>
      <c r="AQ21" s="550"/>
      <c r="AR21" s="550"/>
      <c r="AS21" s="550"/>
      <c r="AT21" s="550"/>
      <c r="AU21" s="550"/>
      <c r="AV21" s="550"/>
      <c r="AW21" s="550"/>
      <c r="AX21" s="550"/>
      <c r="AY21" s="550"/>
      <c r="AZ21" s="550"/>
      <c r="BA21" s="550"/>
      <c r="BB21" s="550"/>
      <c r="BC21" s="550"/>
      <c r="BD21" s="550"/>
      <c r="BE21" s="550"/>
      <c r="BF21" s="550"/>
      <c r="BG21" s="550"/>
      <c r="BH21" s="550"/>
      <c r="BI21" s="550"/>
      <c r="BJ21" s="550"/>
      <c r="BK21" s="550"/>
      <c r="BL21" s="550"/>
      <c r="BM21" s="550"/>
      <c r="BN21" s="550"/>
      <c r="BO21" s="550"/>
      <c r="BP21" s="550"/>
      <c r="BQ21" s="550"/>
      <c r="BR21" s="550"/>
      <c r="BS21" s="550"/>
      <c r="BT21" s="550"/>
      <c r="BU21" s="550"/>
      <c r="BV21" s="550"/>
      <c r="BW21" s="550"/>
      <c r="BX21" s="550"/>
      <c r="BY21" s="550"/>
      <c r="BZ21" s="550"/>
      <c r="CA21" s="550"/>
      <c r="CB21" s="550"/>
      <c r="CC21" s="550"/>
      <c r="CD21" s="550"/>
      <c r="CE21" s="550"/>
      <c r="CF21" s="550"/>
      <c r="CG21" s="550"/>
      <c r="CH21" s="550"/>
      <c r="CI21" s="550"/>
      <c r="CJ21" s="550"/>
      <c r="CK21" s="550"/>
      <c r="CL21" s="550"/>
      <c r="CM21" s="550"/>
      <c r="CN21" s="550"/>
      <c r="CO21" s="550"/>
      <c r="CP21" s="550"/>
      <c r="CQ21" s="550"/>
      <c r="CR21" s="550"/>
      <c r="CS21" s="550"/>
      <c r="CT21" s="550"/>
      <c r="CU21" s="550"/>
      <c r="CV21" s="550"/>
      <c r="CW21" s="550"/>
      <c r="CX21" s="550"/>
      <c r="CY21" s="550"/>
      <c r="CZ21" s="550"/>
      <c r="DA21" s="550"/>
    </row>
    <row r="22" spans="1:105" ht="10.5" customHeight="1" x14ac:dyDescent="0.25"/>
    <row r="23" spans="1:105" ht="55.5" customHeight="1" x14ac:dyDescent="0.25">
      <c r="A23" s="503" t="s">
        <v>249</v>
      </c>
      <c r="B23" s="504"/>
      <c r="C23" s="504"/>
      <c r="D23" s="504"/>
      <c r="E23" s="504"/>
      <c r="F23" s="505"/>
      <c r="G23" s="503" t="s">
        <v>271</v>
      </c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04"/>
      <c r="AS23" s="504"/>
      <c r="AT23" s="504"/>
      <c r="AU23" s="504"/>
      <c r="AV23" s="504"/>
      <c r="AW23" s="504"/>
      <c r="AX23" s="504"/>
      <c r="AY23" s="504"/>
      <c r="AZ23" s="504"/>
      <c r="BA23" s="504"/>
      <c r="BB23" s="504"/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4"/>
      <c r="BN23" s="504"/>
      <c r="BO23" s="504"/>
      <c r="BP23" s="504"/>
      <c r="BQ23" s="504"/>
      <c r="BR23" s="504"/>
      <c r="BS23" s="504"/>
      <c r="BT23" s="504"/>
      <c r="BU23" s="504"/>
      <c r="BV23" s="505"/>
      <c r="BW23" s="503" t="s">
        <v>272</v>
      </c>
      <c r="BX23" s="504"/>
      <c r="BY23" s="504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5"/>
      <c r="CM23" s="503" t="s">
        <v>273</v>
      </c>
      <c r="CN23" s="504"/>
      <c r="CO23" s="504"/>
      <c r="CP23" s="504"/>
      <c r="CQ23" s="504"/>
      <c r="CR23" s="504"/>
      <c r="CS23" s="504"/>
      <c r="CT23" s="504"/>
      <c r="CU23" s="504"/>
      <c r="CV23" s="504"/>
      <c r="CW23" s="504"/>
      <c r="CX23" s="504"/>
      <c r="CY23" s="504"/>
      <c r="CZ23" s="504"/>
      <c r="DA23" s="505"/>
    </row>
    <row r="24" spans="1:105" s="35" customFormat="1" ht="12.75" x14ac:dyDescent="0.2">
      <c r="A24" s="491">
        <v>1</v>
      </c>
      <c r="B24" s="491"/>
      <c r="C24" s="491"/>
      <c r="D24" s="491"/>
      <c r="E24" s="491"/>
      <c r="F24" s="491"/>
      <c r="G24" s="491">
        <v>2</v>
      </c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1"/>
      <c r="BC24" s="491"/>
      <c r="BD24" s="491"/>
      <c r="BE24" s="491"/>
      <c r="BF24" s="491"/>
      <c r="BG24" s="491"/>
      <c r="BH24" s="491"/>
      <c r="BI24" s="491"/>
      <c r="BJ24" s="491"/>
      <c r="BK24" s="491"/>
      <c r="BL24" s="491"/>
      <c r="BM24" s="491"/>
      <c r="BN24" s="491"/>
      <c r="BO24" s="491"/>
      <c r="BP24" s="491"/>
      <c r="BQ24" s="491"/>
      <c r="BR24" s="491"/>
      <c r="BS24" s="491"/>
      <c r="BT24" s="491"/>
      <c r="BU24" s="491"/>
      <c r="BV24" s="491"/>
      <c r="BW24" s="491">
        <v>3</v>
      </c>
      <c r="BX24" s="491"/>
      <c r="BY24" s="491"/>
      <c r="BZ24" s="491"/>
      <c r="CA24" s="491"/>
      <c r="CB24" s="491"/>
      <c r="CC24" s="491"/>
      <c r="CD24" s="491"/>
      <c r="CE24" s="491"/>
      <c r="CF24" s="491"/>
      <c r="CG24" s="491"/>
      <c r="CH24" s="491"/>
      <c r="CI24" s="491"/>
      <c r="CJ24" s="491"/>
      <c r="CK24" s="491"/>
      <c r="CL24" s="491"/>
      <c r="CM24" s="491">
        <v>4</v>
      </c>
      <c r="CN24" s="491"/>
      <c r="CO24" s="491"/>
      <c r="CP24" s="491"/>
      <c r="CQ24" s="491"/>
      <c r="CR24" s="491"/>
      <c r="CS24" s="491"/>
      <c r="CT24" s="491"/>
      <c r="CU24" s="491"/>
      <c r="CV24" s="491"/>
      <c r="CW24" s="491"/>
      <c r="CX24" s="491"/>
      <c r="CY24" s="491"/>
      <c r="CZ24" s="491"/>
      <c r="DA24" s="491"/>
    </row>
    <row r="25" spans="1:105" ht="15" customHeight="1" x14ac:dyDescent="0.25">
      <c r="A25" s="484" t="s">
        <v>274</v>
      </c>
      <c r="B25" s="484"/>
      <c r="C25" s="484"/>
      <c r="D25" s="484"/>
      <c r="E25" s="484"/>
      <c r="F25" s="484"/>
      <c r="G25" s="267"/>
      <c r="H25" s="523" t="s">
        <v>275</v>
      </c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  <c r="BB25" s="523"/>
      <c r="BC25" s="523"/>
      <c r="BD25" s="523"/>
      <c r="BE25" s="523"/>
      <c r="BF25" s="523"/>
      <c r="BG25" s="523"/>
      <c r="BH25" s="523"/>
      <c r="BI25" s="523"/>
      <c r="BJ25" s="523"/>
      <c r="BK25" s="523"/>
      <c r="BL25" s="523"/>
      <c r="BM25" s="523"/>
      <c r="BN25" s="523"/>
      <c r="BO25" s="523"/>
      <c r="BP25" s="523"/>
      <c r="BQ25" s="523"/>
      <c r="BR25" s="523"/>
      <c r="BS25" s="523"/>
      <c r="BT25" s="523"/>
      <c r="BU25" s="523"/>
      <c r="BV25" s="524"/>
      <c r="BW25" s="480" t="s">
        <v>7</v>
      </c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>
        <f>SUM(CM26)</f>
        <v>160600</v>
      </c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</row>
    <row r="26" spans="1:105" s="35" customFormat="1" ht="12.75" x14ac:dyDescent="0.2">
      <c r="A26" s="575" t="s">
        <v>276</v>
      </c>
      <c r="B26" s="576"/>
      <c r="C26" s="576"/>
      <c r="D26" s="576"/>
      <c r="E26" s="576"/>
      <c r="F26" s="577"/>
      <c r="G26" s="125"/>
      <c r="H26" s="581" t="s">
        <v>4</v>
      </c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581"/>
      <c r="AG26" s="581"/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81"/>
      <c r="BB26" s="581"/>
      <c r="BC26" s="581"/>
      <c r="BD26" s="581"/>
      <c r="BE26" s="581"/>
      <c r="BF26" s="581"/>
      <c r="BG26" s="581"/>
      <c r="BH26" s="581"/>
      <c r="BI26" s="581"/>
      <c r="BJ26" s="581"/>
      <c r="BK26" s="581"/>
      <c r="BL26" s="581"/>
      <c r="BM26" s="581"/>
      <c r="BN26" s="581"/>
      <c r="BO26" s="581"/>
      <c r="BP26" s="581"/>
      <c r="BQ26" s="581"/>
      <c r="BR26" s="581"/>
      <c r="BS26" s="581"/>
      <c r="BT26" s="581"/>
      <c r="BU26" s="581"/>
      <c r="BV26" s="582"/>
      <c r="BW26" s="583">
        <v>340000</v>
      </c>
      <c r="BX26" s="584"/>
      <c r="BY26" s="584"/>
      <c r="BZ26" s="584"/>
      <c r="CA26" s="584"/>
      <c r="CB26" s="584"/>
      <c r="CC26" s="584"/>
      <c r="CD26" s="584"/>
      <c r="CE26" s="584"/>
      <c r="CF26" s="584"/>
      <c r="CG26" s="584"/>
      <c r="CH26" s="584"/>
      <c r="CI26" s="584"/>
      <c r="CJ26" s="584"/>
      <c r="CK26" s="584"/>
      <c r="CL26" s="585"/>
      <c r="CM26" s="583">
        <v>160600</v>
      </c>
      <c r="CN26" s="584"/>
      <c r="CO26" s="584"/>
      <c r="CP26" s="584"/>
      <c r="CQ26" s="584"/>
      <c r="CR26" s="584"/>
      <c r="CS26" s="584"/>
      <c r="CT26" s="584"/>
      <c r="CU26" s="584"/>
      <c r="CV26" s="584"/>
      <c r="CW26" s="584"/>
      <c r="CX26" s="584"/>
      <c r="CY26" s="584"/>
      <c r="CZ26" s="584"/>
      <c r="DA26" s="585"/>
    </row>
    <row r="27" spans="1:105" s="35" customFormat="1" ht="12.75" x14ac:dyDescent="0.2">
      <c r="A27" s="578"/>
      <c r="B27" s="579"/>
      <c r="C27" s="579"/>
      <c r="D27" s="579"/>
      <c r="E27" s="579"/>
      <c r="F27" s="580"/>
      <c r="G27" s="126"/>
      <c r="H27" s="590" t="s">
        <v>277</v>
      </c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0"/>
      <c r="AJ27" s="590"/>
      <c r="AK27" s="590"/>
      <c r="AL27" s="590"/>
      <c r="AM27" s="590"/>
      <c r="AN27" s="590"/>
      <c r="AO27" s="590"/>
      <c r="AP27" s="590"/>
      <c r="AQ27" s="590"/>
      <c r="AR27" s="590"/>
      <c r="AS27" s="590"/>
      <c r="AT27" s="590"/>
      <c r="AU27" s="590"/>
      <c r="AV27" s="590"/>
      <c r="AW27" s="590"/>
      <c r="AX27" s="590"/>
      <c r="AY27" s="590"/>
      <c r="AZ27" s="590"/>
      <c r="BA27" s="590"/>
      <c r="BB27" s="590"/>
      <c r="BC27" s="590"/>
      <c r="BD27" s="590"/>
      <c r="BE27" s="590"/>
      <c r="BF27" s="590"/>
      <c r="BG27" s="590"/>
      <c r="BH27" s="590"/>
      <c r="BI27" s="590"/>
      <c r="BJ27" s="590"/>
      <c r="BK27" s="590"/>
      <c r="BL27" s="590"/>
      <c r="BM27" s="590"/>
      <c r="BN27" s="590"/>
      <c r="BO27" s="590"/>
      <c r="BP27" s="590"/>
      <c r="BQ27" s="590"/>
      <c r="BR27" s="590"/>
      <c r="BS27" s="590"/>
      <c r="BT27" s="590"/>
      <c r="BU27" s="590"/>
      <c r="BV27" s="591"/>
      <c r="BW27" s="586"/>
      <c r="BX27" s="587"/>
      <c r="BY27" s="587"/>
      <c r="BZ27" s="587"/>
      <c r="CA27" s="587"/>
      <c r="CB27" s="587"/>
      <c r="CC27" s="587"/>
      <c r="CD27" s="587"/>
      <c r="CE27" s="587"/>
      <c r="CF27" s="587"/>
      <c r="CG27" s="587"/>
      <c r="CH27" s="587"/>
      <c r="CI27" s="587"/>
      <c r="CJ27" s="587"/>
      <c r="CK27" s="587"/>
      <c r="CL27" s="588"/>
      <c r="CM27" s="586"/>
      <c r="CN27" s="587"/>
      <c r="CO27" s="587"/>
      <c r="CP27" s="587"/>
      <c r="CQ27" s="587"/>
      <c r="CR27" s="587"/>
      <c r="CS27" s="587"/>
      <c r="CT27" s="587"/>
      <c r="CU27" s="587"/>
      <c r="CV27" s="587"/>
      <c r="CW27" s="587"/>
      <c r="CX27" s="587"/>
      <c r="CY27" s="587"/>
      <c r="CZ27" s="587"/>
      <c r="DA27" s="588"/>
    </row>
    <row r="28" spans="1:105" s="35" customFormat="1" ht="13.7" customHeight="1" x14ac:dyDescent="0.2">
      <c r="A28" s="484" t="s">
        <v>278</v>
      </c>
      <c r="B28" s="484"/>
      <c r="C28" s="484"/>
      <c r="D28" s="484"/>
      <c r="E28" s="484"/>
      <c r="F28" s="484"/>
      <c r="G28" s="267"/>
      <c r="H28" s="573" t="s">
        <v>279</v>
      </c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  <c r="AM28" s="573"/>
      <c r="AN28" s="573"/>
      <c r="AO28" s="573"/>
      <c r="AP28" s="573"/>
      <c r="AQ28" s="573"/>
      <c r="AR28" s="573"/>
      <c r="AS28" s="573"/>
      <c r="AT28" s="573"/>
      <c r="AU28" s="573"/>
      <c r="AV28" s="573"/>
      <c r="AW28" s="573"/>
      <c r="AX28" s="573"/>
      <c r="AY28" s="573"/>
      <c r="AZ28" s="573"/>
      <c r="BA28" s="573"/>
      <c r="BB28" s="573"/>
      <c r="BC28" s="573"/>
      <c r="BD28" s="573"/>
      <c r="BE28" s="573"/>
      <c r="BF28" s="573"/>
      <c r="BG28" s="573"/>
      <c r="BH28" s="573"/>
      <c r="BI28" s="573"/>
      <c r="BJ28" s="573"/>
      <c r="BK28" s="573"/>
      <c r="BL28" s="573"/>
      <c r="BM28" s="573"/>
      <c r="BN28" s="573"/>
      <c r="BO28" s="573"/>
      <c r="BP28" s="573"/>
      <c r="BQ28" s="573"/>
      <c r="BR28" s="573"/>
      <c r="BS28" s="573"/>
      <c r="BT28" s="573"/>
      <c r="BU28" s="573"/>
      <c r="BV28" s="574"/>
      <c r="BW28" s="480"/>
      <c r="BX28" s="480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480"/>
      <c r="CQ28" s="480"/>
      <c r="CR28" s="480"/>
      <c r="CS28" s="480"/>
      <c r="CT28" s="480"/>
      <c r="CU28" s="480"/>
      <c r="CV28" s="480"/>
      <c r="CW28" s="480"/>
      <c r="CX28" s="480"/>
      <c r="CY28" s="480"/>
      <c r="CZ28" s="480"/>
      <c r="DA28" s="480"/>
    </row>
    <row r="29" spans="1:105" s="35" customFormat="1" ht="26.25" customHeight="1" x14ac:dyDescent="0.2">
      <c r="A29" s="484" t="s">
        <v>280</v>
      </c>
      <c r="B29" s="484"/>
      <c r="C29" s="484"/>
      <c r="D29" s="484"/>
      <c r="E29" s="484"/>
      <c r="F29" s="484"/>
      <c r="G29" s="267"/>
      <c r="H29" s="573" t="s">
        <v>281</v>
      </c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573"/>
      <c r="AE29" s="573"/>
      <c r="AF29" s="573"/>
      <c r="AG29" s="573"/>
      <c r="AH29" s="573"/>
      <c r="AI29" s="573"/>
      <c r="AJ29" s="573"/>
      <c r="AK29" s="573"/>
      <c r="AL29" s="573"/>
      <c r="AM29" s="573"/>
      <c r="AN29" s="573"/>
      <c r="AO29" s="573"/>
      <c r="AP29" s="573"/>
      <c r="AQ29" s="573"/>
      <c r="AR29" s="573"/>
      <c r="AS29" s="573"/>
      <c r="AT29" s="573"/>
      <c r="AU29" s="573"/>
      <c r="AV29" s="573"/>
      <c r="AW29" s="573"/>
      <c r="AX29" s="573"/>
      <c r="AY29" s="573"/>
      <c r="AZ29" s="573"/>
      <c r="BA29" s="573"/>
      <c r="BB29" s="573"/>
      <c r="BC29" s="573"/>
      <c r="BD29" s="573"/>
      <c r="BE29" s="573"/>
      <c r="BF29" s="573"/>
      <c r="BG29" s="573"/>
      <c r="BH29" s="573"/>
      <c r="BI29" s="573"/>
      <c r="BJ29" s="573"/>
      <c r="BK29" s="573"/>
      <c r="BL29" s="573"/>
      <c r="BM29" s="573"/>
      <c r="BN29" s="573"/>
      <c r="BO29" s="573"/>
      <c r="BP29" s="573"/>
      <c r="BQ29" s="573"/>
      <c r="BR29" s="573"/>
      <c r="BS29" s="573"/>
      <c r="BT29" s="573"/>
      <c r="BU29" s="573"/>
      <c r="BV29" s="574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0"/>
      <c r="DA29" s="480"/>
    </row>
    <row r="30" spans="1:105" s="35" customFormat="1" ht="26.25" customHeight="1" x14ac:dyDescent="0.2">
      <c r="A30" s="484" t="s">
        <v>282</v>
      </c>
      <c r="B30" s="484"/>
      <c r="C30" s="484"/>
      <c r="D30" s="484"/>
      <c r="E30" s="484"/>
      <c r="F30" s="484"/>
      <c r="G30" s="267"/>
      <c r="H30" s="523" t="s">
        <v>283</v>
      </c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  <c r="AZ30" s="523"/>
      <c r="BA30" s="523"/>
      <c r="BB30" s="523"/>
      <c r="BC30" s="523"/>
      <c r="BD30" s="523"/>
      <c r="BE30" s="523"/>
      <c r="BF30" s="523"/>
      <c r="BG30" s="523"/>
      <c r="BH30" s="523"/>
      <c r="BI30" s="523"/>
      <c r="BJ30" s="523"/>
      <c r="BK30" s="523"/>
      <c r="BL30" s="523"/>
      <c r="BM30" s="523"/>
      <c r="BN30" s="523"/>
      <c r="BO30" s="523"/>
      <c r="BP30" s="523"/>
      <c r="BQ30" s="523"/>
      <c r="BR30" s="523"/>
      <c r="BS30" s="523"/>
      <c r="BT30" s="523"/>
      <c r="BU30" s="523"/>
      <c r="BV30" s="524"/>
      <c r="BW30" s="480" t="s">
        <v>7</v>
      </c>
      <c r="BX30" s="480"/>
      <c r="BY30" s="480"/>
      <c r="BZ30" s="480"/>
      <c r="CA30" s="480"/>
      <c r="CB30" s="480"/>
      <c r="CC30" s="480"/>
      <c r="CD30" s="480"/>
      <c r="CE30" s="480"/>
      <c r="CF30" s="480"/>
      <c r="CG30" s="480"/>
      <c r="CH30" s="480"/>
      <c r="CI30" s="480"/>
      <c r="CJ30" s="480"/>
      <c r="CK30" s="480"/>
      <c r="CL30" s="480"/>
      <c r="CM30" s="480">
        <f>SUM(CM31:DA34)</f>
        <v>23452</v>
      </c>
      <c r="CN30" s="480"/>
      <c r="CO30" s="480"/>
      <c r="CP30" s="480"/>
      <c r="CQ30" s="480"/>
      <c r="CR30" s="480"/>
      <c r="CS30" s="480"/>
      <c r="CT30" s="480"/>
      <c r="CU30" s="480"/>
      <c r="CV30" s="480"/>
      <c r="CW30" s="480"/>
      <c r="CX30" s="480"/>
      <c r="CY30" s="480"/>
      <c r="CZ30" s="480"/>
      <c r="DA30" s="480"/>
    </row>
    <row r="31" spans="1:105" s="35" customFormat="1" ht="12.75" x14ac:dyDescent="0.2">
      <c r="A31" s="575" t="s">
        <v>284</v>
      </c>
      <c r="B31" s="576"/>
      <c r="C31" s="576"/>
      <c r="D31" s="576"/>
      <c r="E31" s="576"/>
      <c r="F31" s="577"/>
      <c r="G31" s="125"/>
      <c r="H31" s="581" t="s">
        <v>4</v>
      </c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581"/>
      <c r="AS31" s="581"/>
      <c r="AT31" s="581"/>
      <c r="AU31" s="581"/>
      <c r="AV31" s="581"/>
      <c r="AW31" s="581"/>
      <c r="AX31" s="581"/>
      <c r="AY31" s="581"/>
      <c r="AZ31" s="581"/>
      <c r="BA31" s="581"/>
      <c r="BB31" s="581"/>
      <c r="BC31" s="581"/>
      <c r="BD31" s="581"/>
      <c r="BE31" s="581"/>
      <c r="BF31" s="581"/>
      <c r="BG31" s="581"/>
      <c r="BH31" s="581"/>
      <c r="BI31" s="581"/>
      <c r="BJ31" s="581"/>
      <c r="BK31" s="581"/>
      <c r="BL31" s="581"/>
      <c r="BM31" s="581"/>
      <c r="BN31" s="581"/>
      <c r="BO31" s="581"/>
      <c r="BP31" s="581"/>
      <c r="BQ31" s="581"/>
      <c r="BR31" s="581"/>
      <c r="BS31" s="581"/>
      <c r="BT31" s="581"/>
      <c r="BU31" s="581"/>
      <c r="BV31" s="582"/>
      <c r="BW31" s="583">
        <v>340000</v>
      </c>
      <c r="BX31" s="584"/>
      <c r="BY31" s="584"/>
      <c r="BZ31" s="584"/>
      <c r="CA31" s="584"/>
      <c r="CB31" s="584"/>
      <c r="CC31" s="584"/>
      <c r="CD31" s="584"/>
      <c r="CE31" s="584"/>
      <c r="CF31" s="584"/>
      <c r="CG31" s="584"/>
      <c r="CH31" s="584"/>
      <c r="CI31" s="584"/>
      <c r="CJ31" s="584"/>
      <c r="CK31" s="584"/>
      <c r="CL31" s="585"/>
      <c r="CM31" s="583">
        <v>22000</v>
      </c>
      <c r="CN31" s="584"/>
      <c r="CO31" s="584"/>
      <c r="CP31" s="584"/>
      <c r="CQ31" s="584"/>
      <c r="CR31" s="584"/>
      <c r="CS31" s="584"/>
      <c r="CT31" s="584"/>
      <c r="CU31" s="584"/>
      <c r="CV31" s="584"/>
      <c r="CW31" s="584"/>
      <c r="CX31" s="584"/>
      <c r="CY31" s="584"/>
      <c r="CZ31" s="584"/>
      <c r="DA31" s="585"/>
    </row>
    <row r="32" spans="1:105" s="35" customFormat="1" ht="25.5" customHeight="1" x14ac:dyDescent="0.2">
      <c r="A32" s="578"/>
      <c r="B32" s="579"/>
      <c r="C32" s="579"/>
      <c r="D32" s="579"/>
      <c r="E32" s="579"/>
      <c r="F32" s="580"/>
      <c r="G32" s="126"/>
      <c r="H32" s="590" t="s">
        <v>285</v>
      </c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0"/>
      <c r="AJ32" s="590"/>
      <c r="AK32" s="590"/>
      <c r="AL32" s="590"/>
      <c r="AM32" s="590"/>
      <c r="AN32" s="590"/>
      <c r="AO32" s="590"/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0"/>
      <c r="BD32" s="590"/>
      <c r="BE32" s="590"/>
      <c r="BF32" s="590"/>
      <c r="BG32" s="590"/>
      <c r="BH32" s="590"/>
      <c r="BI32" s="590"/>
      <c r="BJ32" s="590"/>
      <c r="BK32" s="590"/>
      <c r="BL32" s="590"/>
      <c r="BM32" s="590"/>
      <c r="BN32" s="590"/>
      <c r="BO32" s="590"/>
      <c r="BP32" s="590"/>
      <c r="BQ32" s="590"/>
      <c r="BR32" s="590"/>
      <c r="BS32" s="590"/>
      <c r="BT32" s="590"/>
      <c r="BU32" s="590"/>
      <c r="BV32" s="591"/>
      <c r="BW32" s="586"/>
      <c r="BX32" s="587"/>
      <c r="BY32" s="587"/>
      <c r="BZ32" s="587"/>
      <c r="CA32" s="587"/>
      <c r="CB32" s="587"/>
      <c r="CC32" s="587"/>
      <c r="CD32" s="587"/>
      <c r="CE32" s="587"/>
      <c r="CF32" s="587"/>
      <c r="CG32" s="587"/>
      <c r="CH32" s="587"/>
      <c r="CI32" s="587"/>
      <c r="CJ32" s="587"/>
      <c r="CK32" s="587"/>
      <c r="CL32" s="588"/>
      <c r="CM32" s="586"/>
      <c r="CN32" s="587"/>
      <c r="CO32" s="587"/>
      <c r="CP32" s="587"/>
      <c r="CQ32" s="587"/>
      <c r="CR32" s="587"/>
      <c r="CS32" s="587"/>
      <c r="CT32" s="587"/>
      <c r="CU32" s="587"/>
      <c r="CV32" s="587"/>
      <c r="CW32" s="587"/>
      <c r="CX32" s="587"/>
      <c r="CY32" s="587"/>
      <c r="CZ32" s="587"/>
      <c r="DA32" s="588"/>
    </row>
    <row r="33" spans="1:105" s="35" customFormat="1" ht="26.25" customHeight="1" x14ac:dyDescent="0.2">
      <c r="A33" s="484" t="s">
        <v>286</v>
      </c>
      <c r="B33" s="484"/>
      <c r="C33" s="484"/>
      <c r="D33" s="484"/>
      <c r="E33" s="484"/>
      <c r="F33" s="484"/>
      <c r="G33" s="267"/>
      <c r="H33" s="573" t="s">
        <v>287</v>
      </c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73"/>
      <c r="AM33" s="573"/>
      <c r="AN33" s="573"/>
      <c r="AO33" s="573"/>
      <c r="AP33" s="573"/>
      <c r="AQ33" s="573"/>
      <c r="AR33" s="573"/>
      <c r="AS33" s="573"/>
      <c r="AT33" s="573"/>
      <c r="AU33" s="573"/>
      <c r="AV33" s="573"/>
      <c r="AW33" s="573"/>
      <c r="AX33" s="573"/>
      <c r="AY33" s="573"/>
      <c r="AZ33" s="573"/>
      <c r="BA33" s="573"/>
      <c r="BB33" s="573"/>
      <c r="BC33" s="573"/>
      <c r="BD33" s="573"/>
      <c r="BE33" s="573"/>
      <c r="BF33" s="573"/>
      <c r="BG33" s="573"/>
      <c r="BH33" s="573"/>
      <c r="BI33" s="573"/>
      <c r="BJ33" s="573"/>
      <c r="BK33" s="573"/>
      <c r="BL33" s="573"/>
      <c r="BM33" s="573"/>
      <c r="BN33" s="573"/>
      <c r="BO33" s="573"/>
      <c r="BP33" s="573"/>
      <c r="BQ33" s="573"/>
      <c r="BR33" s="573"/>
      <c r="BS33" s="573"/>
      <c r="BT33" s="573"/>
      <c r="BU33" s="573"/>
      <c r="BV33" s="574"/>
      <c r="BW33" s="480"/>
      <c r="BX33" s="480"/>
      <c r="BY33" s="480"/>
      <c r="BZ33" s="480"/>
      <c r="CA33" s="480"/>
      <c r="CB33" s="480"/>
      <c r="CC33" s="480"/>
      <c r="CD33" s="480"/>
      <c r="CE33" s="480"/>
      <c r="CF33" s="480"/>
      <c r="CG33" s="480"/>
      <c r="CH33" s="480"/>
      <c r="CI33" s="480"/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0"/>
      <c r="CZ33" s="480"/>
      <c r="DA33" s="480"/>
    </row>
    <row r="34" spans="1:105" s="35" customFormat="1" ht="27" customHeight="1" x14ac:dyDescent="0.2">
      <c r="A34" s="484" t="s">
        <v>288</v>
      </c>
      <c r="B34" s="484"/>
      <c r="C34" s="484"/>
      <c r="D34" s="484"/>
      <c r="E34" s="484"/>
      <c r="F34" s="484"/>
      <c r="G34" s="267"/>
      <c r="H34" s="573" t="s">
        <v>289</v>
      </c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573"/>
      <c r="AR34" s="573"/>
      <c r="AS34" s="573"/>
      <c r="AT34" s="573"/>
      <c r="AU34" s="573"/>
      <c r="AV34" s="573"/>
      <c r="AW34" s="573"/>
      <c r="AX34" s="573"/>
      <c r="AY34" s="573"/>
      <c r="AZ34" s="573"/>
      <c r="BA34" s="573"/>
      <c r="BB34" s="573"/>
      <c r="BC34" s="573"/>
      <c r="BD34" s="573"/>
      <c r="BE34" s="573"/>
      <c r="BF34" s="573"/>
      <c r="BG34" s="573"/>
      <c r="BH34" s="573"/>
      <c r="BI34" s="573"/>
      <c r="BJ34" s="573"/>
      <c r="BK34" s="573"/>
      <c r="BL34" s="573"/>
      <c r="BM34" s="573"/>
      <c r="BN34" s="573"/>
      <c r="BO34" s="573"/>
      <c r="BP34" s="573"/>
      <c r="BQ34" s="573"/>
      <c r="BR34" s="573"/>
      <c r="BS34" s="573"/>
      <c r="BT34" s="573"/>
      <c r="BU34" s="573"/>
      <c r="BV34" s="574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>
        <v>1452</v>
      </c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</row>
    <row r="35" spans="1:105" s="35" customFormat="1" ht="27" customHeight="1" x14ac:dyDescent="0.2">
      <c r="A35" s="484" t="s">
        <v>290</v>
      </c>
      <c r="B35" s="484"/>
      <c r="C35" s="484"/>
      <c r="D35" s="484"/>
      <c r="E35" s="484"/>
      <c r="F35" s="484"/>
      <c r="G35" s="267"/>
      <c r="H35" s="573" t="s">
        <v>291</v>
      </c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  <c r="V35" s="573"/>
      <c r="W35" s="573"/>
      <c r="X35" s="573"/>
      <c r="Y35" s="573"/>
      <c r="Z35" s="573"/>
      <c r="AA35" s="573"/>
      <c r="AB35" s="573"/>
      <c r="AC35" s="573"/>
      <c r="AD35" s="573"/>
      <c r="AE35" s="573"/>
      <c r="AF35" s="573"/>
      <c r="AG35" s="573"/>
      <c r="AH35" s="573"/>
      <c r="AI35" s="573"/>
      <c r="AJ35" s="573"/>
      <c r="AK35" s="573"/>
      <c r="AL35" s="573"/>
      <c r="AM35" s="573"/>
      <c r="AN35" s="573"/>
      <c r="AO35" s="573"/>
      <c r="AP35" s="573"/>
      <c r="AQ35" s="573"/>
      <c r="AR35" s="573"/>
      <c r="AS35" s="573"/>
      <c r="AT35" s="573"/>
      <c r="AU35" s="573"/>
      <c r="AV35" s="573"/>
      <c r="AW35" s="573"/>
      <c r="AX35" s="573"/>
      <c r="AY35" s="573"/>
      <c r="AZ35" s="573"/>
      <c r="BA35" s="573"/>
      <c r="BB35" s="573"/>
      <c r="BC35" s="573"/>
      <c r="BD35" s="573"/>
      <c r="BE35" s="573"/>
      <c r="BF35" s="573"/>
      <c r="BG35" s="573"/>
      <c r="BH35" s="573"/>
      <c r="BI35" s="573"/>
      <c r="BJ35" s="573"/>
      <c r="BK35" s="573"/>
      <c r="BL35" s="573"/>
      <c r="BM35" s="573"/>
      <c r="BN35" s="573"/>
      <c r="BO35" s="573"/>
      <c r="BP35" s="573"/>
      <c r="BQ35" s="573"/>
      <c r="BR35" s="573"/>
      <c r="BS35" s="573"/>
      <c r="BT35" s="573"/>
      <c r="BU35" s="573"/>
      <c r="BV35" s="574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</row>
    <row r="36" spans="1:105" s="35" customFormat="1" ht="27" customHeight="1" x14ac:dyDescent="0.2">
      <c r="A36" s="484" t="s">
        <v>292</v>
      </c>
      <c r="B36" s="484"/>
      <c r="C36" s="484"/>
      <c r="D36" s="484"/>
      <c r="E36" s="484"/>
      <c r="F36" s="484"/>
      <c r="G36" s="267"/>
      <c r="H36" s="573" t="s">
        <v>291</v>
      </c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573"/>
      <c r="Y36" s="573"/>
      <c r="Z36" s="573"/>
      <c r="AA36" s="573"/>
      <c r="AB36" s="573"/>
      <c r="AC36" s="573"/>
      <c r="AD36" s="573"/>
      <c r="AE36" s="573"/>
      <c r="AF36" s="573"/>
      <c r="AG36" s="573"/>
      <c r="AH36" s="573"/>
      <c r="AI36" s="573"/>
      <c r="AJ36" s="573"/>
      <c r="AK36" s="573"/>
      <c r="AL36" s="573"/>
      <c r="AM36" s="573"/>
      <c r="AN36" s="573"/>
      <c r="AO36" s="573"/>
      <c r="AP36" s="573"/>
      <c r="AQ36" s="573"/>
      <c r="AR36" s="573"/>
      <c r="AS36" s="573"/>
      <c r="AT36" s="573"/>
      <c r="AU36" s="573"/>
      <c r="AV36" s="573"/>
      <c r="AW36" s="573"/>
      <c r="AX36" s="573"/>
      <c r="AY36" s="573"/>
      <c r="AZ36" s="573"/>
      <c r="BA36" s="573"/>
      <c r="BB36" s="573"/>
      <c r="BC36" s="573"/>
      <c r="BD36" s="573"/>
      <c r="BE36" s="573"/>
      <c r="BF36" s="573"/>
      <c r="BG36" s="573"/>
      <c r="BH36" s="573"/>
      <c r="BI36" s="573"/>
      <c r="BJ36" s="573"/>
      <c r="BK36" s="573"/>
      <c r="BL36" s="573"/>
      <c r="BM36" s="573"/>
      <c r="BN36" s="573"/>
      <c r="BO36" s="573"/>
      <c r="BP36" s="573"/>
      <c r="BQ36" s="573"/>
      <c r="BR36" s="573"/>
      <c r="BS36" s="573"/>
      <c r="BT36" s="573"/>
      <c r="BU36" s="573"/>
      <c r="BV36" s="574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80"/>
      <c r="CO36" s="480"/>
      <c r="CP36" s="480"/>
      <c r="CQ36" s="480"/>
      <c r="CR36" s="480"/>
      <c r="CS36" s="480"/>
      <c r="CT36" s="480"/>
      <c r="CU36" s="480"/>
      <c r="CV36" s="480"/>
      <c r="CW36" s="480"/>
      <c r="CX36" s="480"/>
      <c r="CY36" s="480"/>
      <c r="CZ36" s="480"/>
      <c r="DA36" s="480"/>
    </row>
    <row r="37" spans="1:105" s="35" customFormat="1" ht="26.25" customHeight="1" x14ac:dyDescent="0.2">
      <c r="A37" s="484" t="s">
        <v>293</v>
      </c>
      <c r="B37" s="484"/>
      <c r="C37" s="484"/>
      <c r="D37" s="484"/>
      <c r="E37" s="484"/>
      <c r="F37" s="484"/>
      <c r="G37" s="267"/>
      <c r="H37" s="523" t="s">
        <v>294</v>
      </c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/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  <c r="BB37" s="523"/>
      <c r="BC37" s="523"/>
      <c r="BD37" s="523"/>
      <c r="BE37" s="523"/>
      <c r="BF37" s="523"/>
      <c r="BG37" s="523"/>
      <c r="BH37" s="523"/>
      <c r="BI37" s="523"/>
      <c r="BJ37" s="523"/>
      <c r="BK37" s="523"/>
      <c r="BL37" s="523"/>
      <c r="BM37" s="523"/>
      <c r="BN37" s="523"/>
      <c r="BO37" s="523"/>
      <c r="BP37" s="523"/>
      <c r="BQ37" s="523"/>
      <c r="BR37" s="523"/>
      <c r="BS37" s="523"/>
      <c r="BT37" s="523"/>
      <c r="BU37" s="523"/>
      <c r="BV37" s="524"/>
      <c r="BW37" s="480">
        <v>340000</v>
      </c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>
        <f>SUM(CM25-CM30)</f>
        <v>137148</v>
      </c>
      <c r="CN37" s="480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0"/>
      <c r="DA37" s="480"/>
    </row>
    <row r="38" spans="1:105" s="35" customFormat="1" ht="13.7" customHeight="1" x14ac:dyDescent="0.2">
      <c r="A38" s="484"/>
      <c r="B38" s="484"/>
      <c r="C38" s="484"/>
      <c r="D38" s="484"/>
      <c r="E38" s="484"/>
      <c r="F38" s="484"/>
      <c r="G38" s="487" t="s">
        <v>259</v>
      </c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88"/>
      <c r="BR38" s="488"/>
      <c r="BS38" s="488"/>
      <c r="BT38" s="488"/>
      <c r="BU38" s="488"/>
      <c r="BV38" s="489"/>
      <c r="BW38" s="480" t="s">
        <v>7</v>
      </c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54">
        <v>220000</v>
      </c>
      <c r="CN38" s="454"/>
      <c r="CO38" s="454"/>
      <c r="CP38" s="454"/>
      <c r="CQ38" s="454"/>
      <c r="CR38" s="454"/>
      <c r="CS38" s="454"/>
      <c r="CT38" s="454"/>
      <c r="CU38" s="454"/>
      <c r="CV38" s="454"/>
      <c r="CW38" s="454"/>
      <c r="CX38" s="454"/>
      <c r="CY38" s="454"/>
      <c r="CZ38" s="454"/>
      <c r="DA38" s="454"/>
    </row>
    <row r="39" spans="1:105" ht="3" customHeight="1" x14ac:dyDescent="0.25"/>
    <row r="40" spans="1:105" s="4" customFormat="1" ht="48" customHeight="1" x14ac:dyDescent="0.2">
      <c r="A40" s="571" t="s">
        <v>295</v>
      </c>
      <c r="B40" s="572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572"/>
      <c r="R40" s="572"/>
      <c r="S40" s="572"/>
      <c r="T40" s="572"/>
      <c r="U40" s="572"/>
      <c r="V40" s="572"/>
      <c r="W40" s="572"/>
      <c r="X40" s="572"/>
      <c r="Y40" s="572"/>
      <c r="Z40" s="572"/>
      <c r="AA40" s="572"/>
      <c r="AB40" s="572"/>
      <c r="AC40" s="572"/>
      <c r="AD40" s="572"/>
      <c r="AE40" s="572"/>
      <c r="AF40" s="572"/>
      <c r="AG40" s="572"/>
      <c r="AH40" s="572"/>
      <c r="AI40" s="572"/>
      <c r="AJ40" s="572"/>
      <c r="AK40" s="572"/>
      <c r="AL40" s="572"/>
      <c r="AM40" s="572"/>
      <c r="AN40" s="572"/>
      <c r="AO40" s="572"/>
      <c r="AP40" s="572"/>
      <c r="AQ40" s="572"/>
      <c r="AR40" s="572"/>
      <c r="AS40" s="572"/>
      <c r="AT40" s="572"/>
      <c r="AU40" s="572"/>
      <c r="AV40" s="572"/>
      <c r="AW40" s="572"/>
      <c r="AX40" s="572"/>
      <c r="AY40" s="572"/>
      <c r="AZ40" s="572"/>
      <c r="BA40" s="572"/>
      <c r="BB40" s="572"/>
      <c r="BC40" s="572"/>
      <c r="BD40" s="572"/>
      <c r="BE40" s="572"/>
      <c r="BF40" s="572"/>
      <c r="BG40" s="572"/>
      <c r="BH40" s="572"/>
      <c r="BI40" s="572"/>
      <c r="BJ40" s="572"/>
      <c r="BK40" s="572"/>
      <c r="BL40" s="572"/>
      <c r="BM40" s="572"/>
      <c r="BN40" s="572"/>
      <c r="BO40" s="572"/>
      <c r="BP40" s="572"/>
      <c r="BQ40" s="572"/>
      <c r="BR40" s="572"/>
      <c r="BS40" s="572"/>
      <c r="BT40" s="572"/>
      <c r="BU40" s="572"/>
      <c r="BV40" s="572"/>
      <c r="BW40" s="572"/>
      <c r="BX40" s="572"/>
      <c r="BY40" s="572"/>
      <c r="BZ40" s="572"/>
      <c r="CA40" s="572"/>
      <c r="CB40" s="572"/>
      <c r="CC40" s="572"/>
      <c r="CD40" s="572"/>
      <c r="CE40" s="572"/>
      <c r="CF40" s="572"/>
      <c r="CG40" s="572"/>
      <c r="CH40" s="572"/>
      <c r="CI40" s="572"/>
      <c r="CJ40" s="572"/>
      <c r="CK40" s="572"/>
      <c r="CL40" s="572"/>
      <c r="CM40" s="572"/>
      <c r="CN40" s="572"/>
      <c r="CO40" s="572"/>
      <c r="CP40" s="572"/>
      <c r="CQ40" s="572"/>
      <c r="CR40" s="572"/>
      <c r="CS40" s="572"/>
      <c r="CT40" s="572"/>
      <c r="CU40" s="572"/>
      <c r="CV40" s="572"/>
      <c r="CW40" s="572"/>
      <c r="CX40" s="572"/>
      <c r="CY40" s="572"/>
      <c r="CZ40" s="572"/>
      <c r="DA40" s="572"/>
    </row>
    <row r="42" spans="1:105" s="35" customFormat="1" ht="12" customHeight="1" x14ac:dyDescent="0.2"/>
    <row r="43" spans="1:105" s="264" customFormat="1" ht="14.25" x14ac:dyDescent="0.2">
      <c r="A43" s="494" t="s">
        <v>300</v>
      </c>
      <c r="B43" s="494"/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4"/>
      <c r="AN43" s="494"/>
      <c r="AO43" s="494"/>
      <c r="AP43" s="494"/>
      <c r="AQ43" s="494"/>
      <c r="AR43" s="494"/>
      <c r="AS43" s="494"/>
      <c r="AT43" s="494"/>
      <c r="AU43" s="494"/>
      <c r="AV43" s="494"/>
      <c r="AW43" s="494"/>
      <c r="AX43" s="494"/>
      <c r="AY43" s="494"/>
      <c r="AZ43" s="494"/>
      <c r="BA43" s="494"/>
      <c r="BB43" s="494"/>
      <c r="BC43" s="494"/>
      <c r="BD43" s="494"/>
      <c r="BE43" s="494"/>
      <c r="BF43" s="494"/>
      <c r="BG43" s="494"/>
      <c r="BH43" s="494"/>
      <c r="BI43" s="494"/>
      <c r="BJ43" s="494"/>
      <c r="BK43" s="494"/>
      <c r="BL43" s="494"/>
      <c r="BM43" s="494"/>
      <c r="BN43" s="494"/>
      <c r="BO43" s="494"/>
      <c r="BP43" s="494"/>
      <c r="BQ43" s="494"/>
      <c r="BR43" s="494"/>
      <c r="BS43" s="494"/>
      <c r="BT43" s="494"/>
      <c r="BU43" s="494"/>
      <c r="BV43" s="494"/>
      <c r="BW43" s="494"/>
      <c r="BX43" s="494"/>
      <c r="BY43" s="494"/>
      <c r="BZ43" s="494"/>
      <c r="CA43" s="494"/>
      <c r="CB43" s="494"/>
      <c r="CC43" s="494"/>
      <c r="CD43" s="494"/>
      <c r="CE43" s="494"/>
      <c r="CF43" s="494"/>
      <c r="CG43" s="494"/>
      <c r="CH43" s="494"/>
      <c r="CI43" s="494"/>
      <c r="CJ43" s="494"/>
      <c r="CK43" s="494"/>
      <c r="CL43" s="494"/>
      <c r="CM43" s="494"/>
      <c r="CN43" s="494"/>
      <c r="CO43" s="494"/>
      <c r="CP43" s="494"/>
      <c r="CQ43" s="494"/>
      <c r="CR43" s="494"/>
      <c r="CS43" s="494"/>
      <c r="CT43" s="494"/>
      <c r="CU43" s="494"/>
      <c r="CV43" s="494"/>
      <c r="CW43" s="494"/>
      <c r="CX43" s="494"/>
      <c r="CY43" s="494"/>
      <c r="CZ43" s="494"/>
      <c r="DA43" s="494"/>
    </row>
    <row r="44" spans="1:105" ht="6" customHeight="1" x14ac:dyDescent="0.25"/>
    <row r="45" spans="1:105" s="264" customFormat="1" ht="14.25" x14ac:dyDescent="0.2">
      <c r="A45" s="264" t="s">
        <v>246</v>
      </c>
      <c r="X45" s="495" t="s">
        <v>540</v>
      </c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P45" s="495"/>
      <c r="AQ45" s="495"/>
      <c r="AR45" s="495"/>
      <c r="AS45" s="495"/>
      <c r="AT45" s="495"/>
      <c r="AU45" s="495"/>
      <c r="AV45" s="495"/>
      <c r="AW45" s="495"/>
      <c r="AX45" s="495"/>
      <c r="AY45" s="495"/>
      <c r="AZ45" s="495"/>
      <c r="BA45" s="495"/>
      <c r="BB45" s="495"/>
      <c r="BC45" s="495"/>
      <c r="BD45" s="495"/>
      <c r="BE45" s="495"/>
      <c r="BF45" s="495"/>
      <c r="BG45" s="495"/>
      <c r="BH45" s="495"/>
      <c r="BI45" s="495"/>
      <c r="BJ45" s="495"/>
      <c r="BK45" s="495"/>
      <c r="BL45" s="495"/>
      <c r="BM45" s="495"/>
      <c r="BN45" s="495"/>
      <c r="BO45" s="495"/>
      <c r="BP45" s="495"/>
      <c r="BQ45" s="495"/>
      <c r="BR45" s="495"/>
      <c r="BS45" s="495"/>
      <c r="BT45" s="495"/>
      <c r="BU45" s="495"/>
      <c r="BV45" s="495"/>
      <c r="BW45" s="495"/>
      <c r="BX45" s="495"/>
      <c r="BY45" s="495"/>
      <c r="BZ45" s="495"/>
      <c r="CA45" s="495"/>
      <c r="CB45" s="495"/>
      <c r="CC45" s="495"/>
      <c r="CD45" s="495"/>
      <c r="CE45" s="495"/>
      <c r="CF45" s="495"/>
      <c r="CG45" s="495"/>
      <c r="CH45" s="495"/>
      <c r="CI45" s="495"/>
      <c r="CJ45" s="495"/>
      <c r="CK45" s="495"/>
      <c r="CL45" s="495"/>
      <c r="CM45" s="495"/>
      <c r="CN45" s="495"/>
      <c r="CO45" s="495"/>
      <c r="CP45" s="495"/>
      <c r="CQ45" s="495"/>
      <c r="CR45" s="495"/>
      <c r="CS45" s="495"/>
      <c r="CT45" s="495"/>
      <c r="CU45" s="495"/>
      <c r="CV45" s="495"/>
      <c r="CW45" s="495"/>
      <c r="CX45" s="495"/>
      <c r="CY45" s="495"/>
      <c r="CZ45" s="495"/>
      <c r="DA45" s="495"/>
    </row>
    <row r="46" spans="1:105" s="264" customFormat="1" ht="6" customHeight="1" x14ac:dyDescent="0.2"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</row>
    <row r="47" spans="1:105" s="264" customFormat="1" ht="14.25" x14ac:dyDescent="0.2">
      <c r="A47" s="496" t="s">
        <v>247</v>
      </c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497">
        <v>2</v>
      </c>
      <c r="AQ47" s="497"/>
      <c r="AR47" s="497"/>
      <c r="AS47" s="497"/>
      <c r="AT47" s="497"/>
      <c r="AU47" s="497"/>
      <c r="AV47" s="497"/>
      <c r="AW47" s="497"/>
      <c r="AX47" s="497"/>
      <c r="AY47" s="497"/>
      <c r="AZ47" s="497"/>
      <c r="BA47" s="497"/>
      <c r="BB47" s="497"/>
      <c r="BC47" s="497"/>
      <c r="BD47" s="497"/>
      <c r="BE47" s="497"/>
      <c r="BF47" s="497"/>
      <c r="BG47" s="497"/>
      <c r="BH47" s="497"/>
      <c r="BI47" s="497"/>
      <c r="BJ47" s="497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/>
      <c r="CN47" s="497"/>
      <c r="CO47" s="497"/>
      <c r="CP47" s="497"/>
      <c r="CQ47" s="497"/>
      <c r="CR47" s="497"/>
      <c r="CS47" s="497"/>
      <c r="CT47" s="497"/>
      <c r="CU47" s="497"/>
      <c r="CV47" s="497"/>
      <c r="CW47" s="497"/>
      <c r="CX47" s="497"/>
      <c r="CY47" s="497"/>
      <c r="CZ47" s="497"/>
      <c r="DA47" s="497"/>
    </row>
    <row r="48" spans="1:105" ht="10.5" customHeight="1" x14ac:dyDescent="0.25"/>
    <row r="49" spans="1:105" s="265" customFormat="1" ht="55.5" customHeight="1" x14ac:dyDescent="0.25">
      <c r="A49" s="503" t="s">
        <v>249</v>
      </c>
      <c r="B49" s="504"/>
      <c r="C49" s="504"/>
      <c r="D49" s="504"/>
      <c r="E49" s="504"/>
      <c r="F49" s="504"/>
      <c r="G49" s="505"/>
      <c r="H49" s="503" t="s">
        <v>301</v>
      </c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4"/>
      <c r="AK49" s="504"/>
      <c r="AL49" s="504"/>
      <c r="AM49" s="504"/>
      <c r="AN49" s="504"/>
      <c r="AO49" s="504"/>
      <c r="AP49" s="504"/>
      <c r="AQ49" s="504"/>
      <c r="AR49" s="504"/>
      <c r="AS49" s="504"/>
      <c r="AT49" s="504"/>
      <c r="AU49" s="504"/>
      <c r="AV49" s="504"/>
      <c r="AW49" s="504"/>
      <c r="AX49" s="504"/>
      <c r="AY49" s="504"/>
      <c r="AZ49" s="504"/>
      <c r="BA49" s="504"/>
      <c r="BB49" s="504"/>
      <c r="BC49" s="505"/>
      <c r="BD49" s="503" t="s">
        <v>302</v>
      </c>
      <c r="BE49" s="504"/>
      <c r="BF49" s="504"/>
      <c r="BG49" s="504"/>
      <c r="BH49" s="504"/>
      <c r="BI49" s="504"/>
      <c r="BJ49" s="504"/>
      <c r="BK49" s="504"/>
      <c r="BL49" s="504"/>
      <c r="BM49" s="504"/>
      <c r="BN49" s="504"/>
      <c r="BO49" s="504"/>
      <c r="BP49" s="504"/>
      <c r="BQ49" s="504"/>
      <c r="BR49" s="504"/>
      <c r="BS49" s="505"/>
      <c r="BT49" s="503" t="s">
        <v>303</v>
      </c>
      <c r="BU49" s="504"/>
      <c r="BV49" s="504"/>
      <c r="BW49" s="504"/>
      <c r="BX49" s="504"/>
      <c r="BY49" s="504"/>
      <c r="BZ49" s="504"/>
      <c r="CA49" s="504"/>
      <c r="CB49" s="504"/>
      <c r="CC49" s="504"/>
      <c r="CD49" s="505"/>
      <c r="CE49" s="503" t="s">
        <v>304</v>
      </c>
      <c r="CF49" s="504"/>
      <c r="CG49" s="504"/>
      <c r="CH49" s="504"/>
      <c r="CI49" s="504"/>
      <c r="CJ49" s="504"/>
      <c r="CK49" s="504"/>
      <c r="CL49" s="504"/>
      <c r="CM49" s="504"/>
      <c r="CN49" s="504"/>
      <c r="CO49" s="504"/>
      <c r="CP49" s="504"/>
      <c r="CQ49" s="504"/>
      <c r="CR49" s="504"/>
      <c r="CS49" s="504"/>
      <c r="CT49" s="504"/>
      <c r="CU49" s="504"/>
      <c r="CV49" s="504"/>
      <c r="CW49" s="504"/>
      <c r="CX49" s="504"/>
      <c r="CY49" s="504"/>
      <c r="CZ49" s="504"/>
      <c r="DA49" s="505"/>
    </row>
    <row r="50" spans="1:105" s="122" customFormat="1" ht="12.75" x14ac:dyDescent="0.25">
      <c r="A50" s="491">
        <v>1</v>
      </c>
      <c r="B50" s="491"/>
      <c r="C50" s="491"/>
      <c r="D50" s="491"/>
      <c r="E50" s="491"/>
      <c r="F50" s="491"/>
      <c r="G50" s="491"/>
      <c r="H50" s="491">
        <v>2</v>
      </c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491"/>
      <c r="AM50" s="491"/>
      <c r="AN50" s="491"/>
      <c r="AO50" s="491"/>
      <c r="AP50" s="491"/>
      <c r="AQ50" s="491"/>
      <c r="AR50" s="491"/>
      <c r="AS50" s="491"/>
      <c r="AT50" s="491"/>
      <c r="AU50" s="491"/>
      <c r="AV50" s="491"/>
      <c r="AW50" s="491"/>
      <c r="AX50" s="491"/>
      <c r="AY50" s="491"/>
      <c r="AZ50" s="491"/>
      <c r="BA50" s="491"/>
      <c r="BB50" s="491"/>
      <c r="BC50" s="491"/>
      <c r="BD50" s="491">
        <v>3</v>
      </c>
      <c r="BE50" s="491"/>
      <c r="BF50" s="491"/>
      <c r="BG50" s="491"/>
      <c r="BH50" s="491"/>
      <c r="BI50" s="491"/>
      <c r="BJ50" s="491"/>
      <c r="BK50" s="491"/>
      <c r="BL50" s="491"/>
      <c r="BM50" s="491"/>
      <c r="BN50" s="491"/>
      <c r="BO50" s="491"/>
      <c r="BP50" s="491"/>
      <c r="BQ50" s="491"/>
      <c r="BR50" s="491"/>
      <c r="BS50" s="491"/>
      <c r="BT50" s="491">
        <v>4</v>
      </c>
      <c r="BU50" s="491"/>
      <c r="BV50" s="491"/>
      <c r="BW50" s="491"/>
      <c r="BX50" s="491"/>
      <c r="BY50" s="491"/>
      <c r="BZ50" s="491"/>
      <c r="CA50" s="491"/>
      <c r="CB50" s="491"/>
      <c r="CC50" s="491"/>
      <c r="CD50" s="491"/>
      <c r="CE50" s="491">
        <v>5</v>
      </c>
      <c r="CF50" s="491"/>
      <c r="CG50" s="491"/>
      <c r="CH50" s="491"/>
      <c r="CI50" s="491"/>
      <c r="CJ50" s="491"/>
      <c r="CK50" s="491"/>
      <c r="CL50" s="491"/>
      <c r="CM50" s="491"/>
      <c r="CN50" s="491"/>
      <c r="CO50" s="491"/>
      <c r="CP50" s="491"/>
      <c r="CQ50" s="491"/>
      <c r="CR50" s="491"/>
      <c r="CS50" s="491"/>
      <c r="CT50" s="491"/>
      <c r="CU50" s="491"/>
      <c r="CV50" s="491"/>
      <c r="CW50" s="491"/>
      <c r="CX50" s="491"/>
      <c r="CY50" s="491"/>
      <c r="CZ50" s="491"/>
      <c r="DA50" s="491"/>
    </row>
    <row r="51" spans="1:105" s="123" customFormat="1" ht="27" customHeight="1" x14ac:dyDescent="0.25">
      <c r="A51" s="484" t="s">
        <v>274</v>
      </c>
      <c r="B51" s="484"/>
      <c r="C51" s="484"/>
      <c r="D51" s="484"/>
      <c r="E51" s="484"/>
      <c r="F51" s="484"/>
      <c r="G51" s="484"/>
      <c r="H51" s="549" t="s">
        <v>848</v>
      </c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49"/>
      <c r="AD51" s="549"/>
      <c r="AE51" s="549"/>
      <c r="AF51" s="549"/>
      <c r="AG51" s="549"/>
      <c r="AH51" s="549"/>
      <c r="AI51" s="549"/>
      <c r="AJ51" s="549"/>
      <c r="AK51" s="549"/>
      <c r="AL51" s="549"/>
      <c r="AM51" s="549"/>
      <c r="AN51" s="549"/>
      <c r="AO51" s="549"/>
      <c r="AP51" s="549"/>
      <c r="AQ51" s="549"/>
      <c r="AR51" s="549"/>
      <c r="AS51" s="549"/>
      <c r="AT51" s="549"/>
      <c r="AU51" s="549"/>
      <c r="AV51" s="549"/>
      <c r="AW51" s="549"/>
      <c r="AX51" s="549"/>
      <c r="AY51" s="549"/>
      <c r="AZ51" s="549"/>
      <c r="BA51" s="549"/>
      <c r="BB51" s="549"/>
      <c r="BC51" s="549"/>
      <c r="BD51" s="480">
        <v>224193108</v>
      </c>
      <c r="BE51" s="480"/>
      <c r="BF51" s="480"/>
      <c r="BG51" s="480"/>
      <c r="BH51" s="480"/>
      <c r="BI51" s="480"/>
      <c r="BJ51" s="480"/>
      <c r="BK51" s="480"/>
      <c r="BL51" s="480"/>
      <c r="BM51" s="480"/>
      <c r="BN51" s="480"/>
      <c r="BO51" s="480"/>
      <c r="BP51" s="480"/>
      <c r="BQ51" s="480"/>
      <c r="BR51" s="480"/>
      <c r="BS51" s="480"/>
      <c r="BT51" s="480">
        <v>0.59</v>
      </c>
      <c r="BU51" s="480"/>
      <c r="BV51" s="480"/>
      <c r="BW51" s="480"/>
      <c r="BX51" s="480"/>
      <c r="BY51" s="480"/>
      <c r="BZ51" s="480"/>
      <c r="CA51" s="480"/>
      <c r="CB51" s="480"/>
      <c r="CC51" s="480"/>
      <c r="CD51" s="480"/>
      <c r="CE51" s="518">
        <v>22420</v>
      </c>
      <c r="CF51" s="518"/>
      <c r="CG51" s="518"/>
      <c r="CH51" s="518"/>
      <c r="CI51" s="518"/>
      <c r="CJ51" s="518"/>
      <c r="CK51" s="518"/>
      <c r="CL51" s="518"/>
      <c r="CM51" s="518"/>
      <c r="CN51" s="518"/>
      <c r="CO51" s="518"/>
      <c r="CP51" s="518"/>
      <c r="CQ51" s="518"/>
      <c r="CR51" s="518"/>
      <c r="CS51" s="518"/>
      <c r="CT51" s="518"/>
      <c r="CU51" s="518"/>
      <c r="CV51" s="518"/>
      <c r="CW51" s="518"/>
      <c r="CX51" s="518"/>
      <c r="CY51" s="518"/>
      <c r="CZ51" s="518"/>
      <c r="DA51" s="518"/>
    </row>
    <row r="52" spans="1:105" s="123" customFormat="1" ht="22.5" customHeight="1" x14ac:dyDescent="0.25">
      <c r="A52" s="484" t="s">
        <v>282</v>
      </c>
      <c r="B52" s="484"/>
      <c r="C52" s="484"/>
      <c r="D52" s="484"/>
      <c r="E52" s="484"/>
      <c r="F52" s="484"/>
      <c r="G52" s="484"/>
      <c r="H52" s="549" t="s">
        <v>867</v>
      </c>
      <c r="I52" s="549"/>
      <c r="J52" s="549"/>
      <c r="K52" s="549"/>
      <c r="L52" s="549"/>
      <c r="M52" s="549"/>
      <c r="N52" s="549"/>
      <c r="O52" s="549"/>
      <c r="P52" s="549"/>
      <c r="Q52" s="549"/>
      <c r="R52" s="549"/>
      <c r="S52" s="549"/>
      <c r="T52" s="549"/>
      <c r="U52" s="549"/>
      <c r="V52" s="549"/>
      <c r="W52" s="549"/>
      <c r="X52" s="549"/>
      <c r="Y52" s="549"/>
      <c r="Z52" s="549"/>
      <c r="AA52" s="549"/>
      <c r="AB52" s="549"/>
      <c r="AC52" s="549"/>
      <c r="AD52" s="549"/>
      <c r="AE52" s="549"/>
      <c r="AF52" s="549"/>
      <c r="AG52" s="549"/>
      <c r="AH52" s="549"/>
      <c r="AI52" s="549"/>
      <c r="AJ52" s="549"/>
      <c r="AK52" s="549"/>
      <c r="AL52" s="549"/>
      <c r="AM52" s="549"/>
      <c r="AN52" s="549"/>
      <c r="AO52" s="549"/>
      <c r="AP52" s="549"/>
      <c r="AQ52" s="549"/>
      <c r="AR52" s="549"/>
      <c r="AS52" s="549"/>
      <c r="AT52" s="549"/>
      <c r="AU52" s="549"/>
      <c r="AV52" s="549"/>
      <c r="AW52" s="549"/>
      <c r="AX52" s="549"/>
      <c r="AY52" s="549"/>
      <c r="AZ52" s="549"/>
      <c r="BA52" s="549"/>
      <c r="BB52" s="549"/>
      <c r="BC52" s="549"/>
      <c r="BD52" s="480" t="s">
        <v>451</v>
      </c>
      <c r="BE52" s="480"/>
      <c r="BF52" s="480"/>
      <c r="BG52" s="480"/>
      <c r="BH52" s="480"/>
      <c r="BI52" s="480"/>
      <c r="BJ52" s="480"/>
      <c r="BK52" s="480"/>
      <c r="BL52" s="480"/>
      <c r="BM52" s="480"/>
      <c r="BN52" s="480"/>
      <c r="BO52" s="480"/>
      <c r="BP52" s="480"/>
      <c r="BQ52" s="480"/>
      <c r="BR52" s="480"/>
      <c r="BS52" s="480"/>
      <c r="BT52" s="480">
        <v>2.2000000000000002</v>
      </c>
      <c r="BU52" s="480"/>
      <c r="BV52" s="480"/>
      <c r="BW52" s="480"/>
      <c r="BX52" s="480"/>
      <c r="BY52" s="480"/>
      <c r="BZ52" s="480"/>
      <c r="CA52" s="480"/>
      <c r="CB52" s="480"/>
      <c r="CC52" s="480"/>
      <c r="CD52" s="480"/>
      <c r="CE52" s="518">
        <v>4301</v>
      </c>
      <c r="CF52" s="518"/>
      <c r="CG52" s="518"/>
      <c r="CH52" s="518"/>
      <c r="CI52" s="518"/>
      <c r="CJ52" s="518"/>
      <c r="CK52" s="518"/>
      <c r="CL52" s="518"/>
      <c r="CM52" s="518"/>
      <c r="CN52" s="518"/>
      <c r="CO52" s="518"/>
      <c r="CP52" s="518"/>
      <c r="CQ52" s="518"/>
      <c r="CR52" s="518"/>
      <c r="CS52" s="518"/>
      <c r="CT52" s="518"/>
      <c r="CU52" s="518"/>
      <c r="CV52" s="518"/>
      <c r="CW52" s="518"/>
      <c r="CX52" s="518"/>
      <c r="CY52" s="518"/>
      <c r="CZ52" s="518"/>
      <c r="DA52" s="518"/>
    </row>
    <row r="53" spans="1:105" s="123" customFormat="1" ht="15" customHeight="1" x14ac:dyDescent="0.25">
      <c r="A53" s="484"/>
      <c r="B53" s="484"/>
      <c r="C53" s="484"/>
      <c r="D53" s="484"/>
      <c r="E53" s="484"/>
      <c r="F53" s="484"/>
      <c r="G53" s="484"/>
      <c r="H53" s="488" t="s">
        <v>259</v>
      </c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488"/>
      <c r="AV53" s="488"/>
      <c r="AW53" s="488"/>
      <c r="AX53" s="488"/>
      <c r="AY53" s="488"/>
      <c r="AZ53" s="488"/>
      <c r="BA53" s="488"/>
      <c r="BB53" s="488"/>
      <c r="BC53" s="489"/>
      <c r="BD53" s="480"/>
      <c r="BE53" s="480"/>
      <c r="BF53" s="480"/>
      <c r="BG53" s="480"/>
      <c r="BH53" s="480"/>
      <c r="BI53" s="480"/>
      <c r="BJ53" s="480"/>
      <c r="BK53" s="480"/>
      <c r="BL53" s="480"/>
      <c r="BM53" s="480"/>
      <c r="BN53" s="480"/>
      <c r="BO53" s="480"/>
      <c r="BP53" s="480"/>
      <c r="BQ53" s="480"/>
      <c r="BR53" s="480"/>
      <c r="BS53" s="480"/>
      <c r="BT53" s="480" t="s">
        <v>7</v>
      </c>
      <c r="BU53" s="480"/>
      <c r="BV53" s="480"/>
      <c r="BW53" s="480"/>
      <c r="BX53" s="480"/>
      <c r="BY53" s="480"/>
      <c r="BZ53" s="480"/>
      <c r="CA53" s="480"/>
      <c r="CB53" s="480"/>
      <c r="CC53" s="480"/>
      <c r="CD53" s="480"/>
      <c r="CE53" s="558">
        <f>SUM(CE51:DA52)</f>
        <v>26721</v>
      </c>
      <c r="CF53" s="558"/>
      <c r="CG53" s="558"/>
      <c r="CH53" s="558"/>
      <c r="CI53" s="558"/>
      <c r="CJ53" s="558"/>
      <c r="CK53" s="558"/>
      <c r="CL53" s="558"/>
      <c r="CM53" s="558"/>
      <c r="CN53" s="558"/>
      <c r="CO53" s="558"/>
      <c r="CP53" s="558"/>
      <c r="CQ53" s="558"/>
      <c r="CR53" s="558"/>
      <c r="CS53" s="558"/>
      <c r="CT53" s="558"/>
      <c r="CU53" s="558"/>
      <c r="CV53" s="558"/>
      <c r="CW53" s="558"/>
      <c r="CX53" s="558"/>
      <c r="CY53" s="558"/>
      <c r="CZ53" s="558"/>
      <c r="DA53" s="558"/>
    </row>
    <row r="55" spans="1:105" s="264" customFormat="1" ht="14.25" x14ac:dyDescent="0.2">
      <c r="A55" s="264" t="s">
        <v>246</v>
      </c>
      <c r="X55" s="495" t="s">
        <v>737</v>
      </c>
      <c r="Y55" s="495"/>
      <c r="Z55" s="495"/>
      <c r="AA55" s="495"/>
      <c r="AB55" s="495"/>
      <c r="AC55" s="495"/>
      <c r="AD55" s="495"/>
      <c r="AE55" s="495"/>
      <c r="AF55" s="495"/>
      <c r="AG55" s="495"/>
      <c r="AH55" s="495"/>
      <c r="AI55" s="495"/>
      <c r="AJ55" s="495"/>
      <c r="AK55" s="495"/>
      <c r="AL55" s="495"/>
      <c r="AM55" s="495"/>
      <c r="AN55" s="495"/>
      <c r="AO55" s="495"/>
      <c r="AP55" s="495"/>
      <c r="AQ55" s="495"/>
      <c r="AR55" s="495"/>
      <c r="AS55" s="495"/>
      <c r="AT55" s="495"/>
      <c r="AU55" s="495"/>
      <c r="AV55" s="495"/>
      <c r="AW55" s="495"/>
      <c r="AX55" s="495"/>
      <c r="AY55" s="495"/>
      <c r="AZ55" s="495"/>
      <c r="BA55" s="495"/>
      <c r="BB55" s="495"/>
      <c r="BC55" s="495"/>
      <c r="BD55" s="495"/>
      <c r="BE55" s="495"/>
      <c r="BF55" s="495"/>
      <c r="BG55" s="495"/>
      <c r="BH55" s="495"/>
      <c r="BI55" s="495"/>
      <c r="BJ55" s="495"/>
      <c r="BK55" s="495"/>
      <c r="BL55" s="495"/>
      <c r="BM55" s="495"/>
      <c r="BN55" s="495"/>
      <c r="BO55" s="495"/>
      <c r="BP55" s="495"/>
      <c r="BQ55" s="495"/>
      <c r="BR55" s="495"/>
      <c r="BS55" s="495"/>
      <c r="BT55" s="495"/>
      <c r="BU55" s="495"/>
      <c r="BV55" s="495"/>
      <c r="BW55" s="495"/>
      <c r="BX55" s="495"/>
      <c r="BY55" s="495"/>
      <c r="BZ55" s="495"/>
      <c r="CA55" s="495"/>
      <c r="CB55" s="495"/>
      <c r="CC55" s="495"/>
      <c r="CD55" s="495"/>
      <c r="CE55" s="495"/>
      <c r="CF55" s="495"/>
      <c r="CG55" s="495"/>
      <c r="CH55" s="495"/>
      <c r="CI55" s="495"/>
      <c r="CJ55" s="495"/>
      <c r="CK55" s="495"/>
      <c r="CL55" s="495"/>
      <c r="CM55" s="495"/>
      <c r="CN55" s="495"/>
      <c r="CO55" s="495"/>
      <c r="CP55" s="495"/>
      <c r="CQ55" s="495"/>
      <c r="CR55" s="495"/>
      <c r="CS55" s="495"/>
      <c r="CT55" s="495"/>
      <c r="CU55" s="495"/>
      <c r="CV55" s="495"/>
      <c r="CW55" s="495"/>
      <c r="CX55" s="495"/>
      <c r="CY55" s="495"/>
      <c r="CZ55" s="495"/>
      <c r="DA55" s="495"/>
    </row>
    <row r="56" spans="1:105" s="264" customFormat="1" ht="6" customHeight="1" x14ac:dyDescent="0.2"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</row>
    <row r="57" spans="1:105" s="264" customFormat="1" ht="14.25" x14ac:dyDescent="0.2">
      <c r="A57" s="496" t="s">
        <v>247</v>
      </c>
      <c r="B57" s="496"/>
      <c r="C57" s="496"/>
      <c r="D57" s="496"/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6"/>
      <c r="T57" s="496"/>
      <c r="U57" s="496"/>
      <c r="V57" s="496"/>
      <c r="W57" s="496"/>
      <c r="X57" s="496"/>
      <c r="Y57" s="496"/>
      <c r="Z57" s="496"/>
      <c r="AA57" s="496"/>
      <c r="AB57" s="496"/>
      <c r="AC57" s="496"/>
      <c r="AD57" s="496"/>
      <c r="AE57" s="496"/>
      <c r="AF57" s="496"/>
      <c r="AG57" s="496"/>
      <c r="AH57" s="496"/>
      <c r="AI57" s="496"/>
      <c r="AJ57" s="496"/>
      <c r="AK57" s="496"/>
      <c r="AL57" s="496"/>
      <c r="AM57" s="496"/>
      <c r="AN57" s="496"/>
      <c r="AO57" s="496"/>
      <c r="AP57" s="497">
        <v>2</v>
      </c>
      <c r="AQ57" s="497"/>
      <c r="AR57" s="497"/>
      <c r="AS57" s="497"/>
      <c r="AT57" s="497"/>
      <c r="AU57" s="497"/>
      <c r="AV57" s="497"/>
      <c r="AW57" s="497"/>
      <c r="AX57" s="497"/>
      <c r="AY57" s="497"/>
      <c r="AZ57" s="497"/>
      <c r="BA57" s="497"/>
      <c r="BB57" s="497"/>
      <c r="BC57" s="497"/>
      <c r="BD57" s="497"/>
      <c r="BE57" s="497"/>
      <c r="BF57" s="497"/>
      <c r="BG57" s="497"/>
      <c r="BH57" s="497"/>
      <c r="BI57" s="497"/>
      <c r="BJ57" s="497"/>
      <c r="BK57" s="497"/>
      <c r="BL57" s="497"/>
      <c r="BM57" s="497"/>
      <c r="BN57" s="497"/>
      <c r="BO57" s="497"/>
      <c r="BP57" s="497"/>
      <c r="BQ57" s="497"/>
      <c r="BR57" s="497"/>
      <c r="BS57" s="497"/>
      <c r="BT57" s="497"/>
      <c r="BU57" s="497"/>
      <c r="BV57" s="497"/>
      <c r="BW57" s="497"/>
      <c r="BX57" s="497"/>
      <c r="BY57" s="497"/>
      <c r="BZ57" s="497"/>
      <c r="CA57" s="497"/>
      <c r="CB57" s="497"/>
      <c r="CC57" s="497"/>
      <c r="CD57" s="497"/>
      <c r="CE57" s="497"/>
      <c r="CF57" s="497"/>
      <c r="CG57" s="497"/>
      <c r="CH57" s="497"/>
      <c r="CI57" s="497"/>
      <c r="CJ57" s="497"/>
      <c r="CK57" s="497"/>
      <c r="CL57" s="497"/>
      <c r="CM57" s="497"/>
      <c r="CN57" s="497"/>
      <c r="CO57" s="497"/>
      <c r="CP57" s="497"/>
      <c r="CQ57" s="497"/>
      <c r="CR57" s="497"/>
      <c r="CS57" s="497"/>
      <c r="CT57" s="497"/>
      <c r="CU57" s="497"/>
      <c r="CV57" s="497"/>
      <c r="CW57" s="497"/>
      <c r="CX57" s="497"/>
      <c r="CY57" s="497"/>
      <c r="CZ57" s="497"/>
      <c r="DA57" s="497"/>
    </row>
    <row r="58" spans="1:105" ht="10.5" customHeight="1" x14ac:dyDescent="0.25"/>
    <row r="59" spans="1:105" s="265" customFormat="1" ht="55.5" customHeight="1" x14ac:dyDescent="0.25">
      <c r="A59" s="503" t="s">
        <v>249</v>
      </c>
      <c r="B59" s="504"/>
      <c r="C59" s="504"/>
      <c r="D59" s="504"/>
      <c r="E59" s="504"/>
      <c r="F59" s="504"/>
      <c r="G59" s="505"/>
      <c r="H59" s="503" t="s">
        <v>301</v>
      </c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/>
      <c r="T59" s="504"/>
      <c r="U59" s="504"/>
      <c r="V59" s="504"/>
      <c r="W59" s="504"/>
      <c r="X59" s="504"/>
      <c r="Y59" s="504"/>
      <c r="Z59" s="504"/>
      <c r="AA59" s="504"/>
      <c r="AB59" s="504"/>
      <c r="AC59" s="504"/>
      <c r="AD59" s="504"/>
      <c r="AE59" s="504"/>
      <c r="AF59" s="504"/>
      <c r="AG59" s="504"/>
      <c r="AH59" s="504"/>
      <c r="AI59" s="504"/>
      <c r="AJ59" s="504"/>
      <c r="AK59" s="504"/>
      <c r="AL59" s="504"/>
      <c r="AM59" s="504"/>
      <c r="AN59" s="504"/>
      <c r="AO59" s="504"/>
      <c r="AP59" s="504"/>
      <c r="AQ59" s="504"/>
      <c r="AR59" s="504"/>
      <c r="AS59" s="504"/>
      <c r="AT59" s="504"/>
      <c r="AU59" s="504"/>
      <c r="AV59" s="504"/>
      <c r="AW59" s="504"/>
      <c r="AX59" s="504"/>
      <c r="AY59" s="504"/>
      <c r="AZ59" s="504"/>
      <c r="BA59" s="504"/>
      <c r="BB59" s="504"/>
      <c r="BC59" s="505"/>
      <c r="BD59" s="503" t="s">
        <v>302</v>
      </c>
      <c r="BE59" s="504"/>
      <c r="BF59" s="504"/>
      <c r="BG59" s="504"/>
      <c r="BH59" s="504"/>
      <c r="BI59" s="504"/>
      <c r="BJ59" s="504"/>
      <c r="BK59" s="504"/>
      <c r="BL59" s="504"/>
      <c r="BM59" s="504"/>
      <c r="BN59" s="504"/>
      <c r="BO59" s="504"/>
      <c r="BP59" s="504"/>
      <c r="BQ59" s="504"/>
      <c r="BR59" s="504"/>
      <c r="BS59" s="505"/>
      <c r="BT59" s="503" t="s">
        <v>303</v>
      </c>
      <c r="BU59" s="504"/>
      <c r="BV59" s="504"/>
      <c r="BW59" s="504"/>
      <c r="BX59" s="504"/>
      <c r="BY59" s="504"/>
      <c r="BZ59" s="504"/>
      <c r="CA59" s="504"/>
      <c r="CB59" s="504"/>
      <c r="CC59" s="504"/>
      <c r="CD59" s="505"/>
      <c r="CE59" s="503" t="s">
        <v>304</v>
      </c>
      <c r="CF59" s="504"/>
      <c r="CG59" s="504"/>
      <c r="CH59" s="504"/>
      <c r="CI59" s="504"/>
      <c r="CJ59" s="504"/>
      <c r="CK59" s="504"/>
      <c r="CL59" s="504"/>
      <c r="CM59" s="504"/>
      <c r="CN59" s="504"/>
      <c r="CO59" s="504"/>
      <c r="CP59" s="504"/>
      <c r="CQ59" s="504"/>
      <c r="CR59" s="504"/>
      <c r="CS59" s="504"/>
      <c r="CT59" s="504"/>
      <c r="CU59" s="504"/>
      <c r="CV59" s="504"/>
      <c r="CW59" s="504"/>
      <c r="CX59" s="504"/>
      <c r="CY59" s="504"/>
      <c r="CZ59" s="504"/>
      <c r="DA59" s="505"/>
    </row>
    <row r="60" spans="1:105" s="122" customFormat="1" ht="12.75" x14ac:dyDescent="0.25">
      <c r="A60" s="491">
        <v>1</v>
      </c>
      <c r="B60" s="491"/>
      <c r="C60" s="491"/>
      <c r="D60" s="491"/>
      <c r="E60" s="491"/>
      <c r="F60" s="491"/>
      <c r="G60" s="491"/>
      <c r="H60" s="491">
        <v>2</v>
      </c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  <c r="Y60" s="491"/>
      <c r="Z60" s="491"/>
      <c r="AA60" s="491"/>
      <c r="AB60" s="491"/>
      <c r="AC60" s="491"/>
      <c r="AD60" s="491"/>
      <c r="AE60" s="491"/>
      <c r="AF60" s="491"/>
      <c r="AG60" s="491"/>
      <c r="AH60" s="491"/>
      <c r="AI60" s="491"/>
      <c r="AJ60" s="491"/>
      <c r="AK60" s="491"/>
      <c r="AL60" s="491"/>
      <c r="AM60" s="491"/>
      <c r="AN60" s="491"/>
      <c r="AO60" s="491"/>
      <c r="AP60" s="491"/>
      <c r="AQ60" s="491"/>
      <c r="AR60" s="491"/>
      <c r="AS60" s="491"/>
      <c r="AT60" s="491"/>
      <c r="AU60" s="491"/>
      <c r="AV60" s="491"/>
      <c r="AW60" s="491"/>
      <c r="AX60" s="491"/>
      <c r="AY60" s="491"/>
      <c r="AZ60" s="491"/>
      <c r="BA60" s="491"/>
      <c r="BB60" s="491"/>
      <c r="BC60" s="491"/>
      <c r="BD60" s="491">
        <v>3</v>
      </c>
      <c r="BE60" s="491"/>
      <c r="BF60" s="491"/>
      <c r="BG60" s="491"/>
      <c r="BH60" s="491"/>
      <c r="BI60" s="491"/>
      <c r="BJ60" s="491"/>
      <c r="BK60" s="491"/>
      <c r="BL60" s="491"/>
      <c r="BM60" s="491"/>
      <c r="BN60" s="491"/>
      <c r="BO60" s="491"/>
      <c r="BP60" s="491"/>
      <c r="BQ60" s="491"/>
      <c r="BR60" s="491"/>
      <c r="BS60" s="491"/>
      <c r="BT60" s="491">
        <v>4</v>
      </c>
      <c r="BU60" s="491"/>
      <c r="BV60" s="491"/>
      <c r="BW60" s="491"/>
      <c r="BX60" s="491"/>
      <c r="BY60" s="491"/>
      <c r="BZ60" s="491"/>
      <c r="CA60" s="491"/>
      <c r="CB60" s="491"/>
      <c r="CC60" s="491"/>
      <c r="CD60" s="491"/>
      <c r="CE60" s="491">
        <v>5</v>
      </c>
      <c r="CF60" s="491"/>
      <c r="CG60" s="491"/>
      <c r="CH60" s="491"/>
      <c r="CI60" s="491"/>
      <c r="CJ60" s="491"/>
      <c r="CK60" s="491"/>
      <c r="CL60" s="491"/>
      <c r="CM60" s="491"/>
      <c r="CN60" s="491"/>
      <c r="CO60" s="491"/>
      <c r="CP60" s="491"/>
      <c r="CQ60" s="491"/>
      <c r="CR60" s="491"/>
      <c r="CS60" s="491"/>
      <c r="CT60" s="491"/>
      <c r="CU60" s="491"/>
      <c r="CV60" s="491"/>
      <c r="CW60" s="491"/>
      <c r="CX60" s="491"/>
      <c r="CY60" s="491"/>
      <c r="CZ60" s="491"/>
      <c r="DA60" s="491"/>
    </row>
    <row r="61" spans="1:105" s="123" customFormat="1" ht="15" customHeight="1" x14ac:dyDescent="0.25">
      <c r="A61" s="484" t="s">
        <v>282</v>
      </c>
      <c r="B61" s="484"/>
      <c r="C61" s="484"/>
      <c r="D61" s="484"/>
      <c r="E61" s="484"/>
      <c r="F61" s="484"/>
      <c r="G61" s="484"/>
      <c r="H61" s="549" t="s">
        <v>750</v>
      </c>
      <c r="I61" s="549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49"/>
      <c r="W61" s="549"/>
      <c r="X61" s="549"/>
      <c r="Y61" s="549"/>
      <c r="Z61" s="549"/>
      <c r="AA61" s="549"/>
      <c r="AB61" s="549"/>
      <c r="AC61" s="549"/>
      <c r="AD61" s="549"/>
      <c r="AE61" s="549"/>
      <c r="AF61" s="549"/>
      <c r="AG61" s="549"/>
      <c r="AH61" s="549"/>
      <c r="AI61" s="549"/>
      <c r="AJ61" s="549"/>
      <c r="AK61" s="549"/>
      <c r="AL61" s="549"/>
      <c r="AM61" s="549"/>
      <c r="AN61" s="549"/>
      <c r="AO61" s="549"/>
      <c r="AP61" s="549"/>
      <c r="AQ61" s="549"/>
      <c r="AR61" s="549"/>
      <c r="AS61" s="549"/>
      <c r="AT61" s="549"/>
      <c r="AU61" s="549"/>
      <c r="AV61" s="549"/>
      <c r="AW61" s="549"/>
      <c r="AX61" s="549"/>
      <c r="AY61" s="549"/>
      <c r="AZ61" s="549"/>
      <c r="BA61" s="549"/>
      <c r="BB61" s="549"/>
      <c r="BC61" s="549"/>
      <c r="BD61" s="480"/>
      <c r="BE61" s="480"/>
      <c r="BF61" s="480"/>
      <c r="BG61" s="480"/>
      <c r="BH61" s="480"/>
      <c r="BI61" s="480"/>
      <c r="BJ61" s="480"/>
      <c r="BK61" s="480"/>
      <c r="BL61" s="480"/>
      <c r="BM61" s="480"/>
      <c r="BN61" s="480"/>
      <c r="BO61" s="480"/>
      <c r="BP61" s="480"/>
      <c r="BQ61" s="480"/>
      <c r="BR61" s="480"/>
      <c r="BS61" s="480"/>
      <c r="BT61" s="480"/>
      <c r="BU61" s="480"/>
      <c r="BV61" s="480"/>
      <c r="BW61" s="480"/>
      <c r="BX61" s="480"/>
      <c r="BY61" s="480"/>
      <c r="BZ61" s="480"/>
      <c r="CA61" s="480"/>
      <c r="CB61" s="480"/>
      <c r="CC61" s="480"/>
      <c r="CD61" s="480"/>
      <c r="CE61" s="518">
        <v>18529.509999999998</v>
      </c>
      <c r="CF61" s="518"/>
      <c r="CG61" s="518"/>
      <c r="CH61" s="518"/>
      <c r="CI61" s="518"/>
      <c r="CJ61" s="518"/>
      <c r="CK61" s="518"/>
      <c r="CL61" s="518"/>
      <c r="CM61" s="518"/>
      <c r="CN61" s="518"/>
      <c r="CO61" s="518"/>
      <c r="CP61" s="518"/>
      <c r="CQ61" s="518"/>
      <c r="CR61" s="518"/>
      <c r="CS61" s="518"/>
      <c r="CT61" s="518"/>
      <c r="CU61" s="518"/>
      <c r="CV61" s="518"/>
      <c r="CW61" s="518"/>
      <c r="CX61" s="518"/>
      <c r="CY61" s="518"/>
      <c r="CZ61" s="518"/>
      <c r="DA61" s="518"/>
    </row>
    <row r="62" spans="1:105" s="123" customFormat="1" ht="15" customHeight="1" x14ac:dyDescent="0.25">
      <c r="A62" s="484"/>
      <c r="B62" s="484"/>
      <c r="C62" s="484"/>
      <c r="D62" s="484"/>
      <c r="E62" s="484"/>
      <c r="F62" s="484"/>
      <c r="G62" s="484"/>
      <c r="H62" s="488" t="s">
        <v>259</v>
      </c>
      <c r="I62" s="488"/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9"/>
      <c r="BD62" s="480"/>
      <c r="BE62" s="480"/>
      <c r="BF62" s="480"/>
      <c r="BG62" s="480"/>
      <c r="BH62" s="480"/>
      <c r="BI62" s="480"/>
      <c r="BJ62" s="480"/>
      <c r="BK62" s="480"/>
      <c r="BL62" s="480"/>
      <c r="BM62" s="480"/>
      <c r="BN62" s="480"/>
      <c r="BO62" s="480"/>
      <c r="BP62" s="480"/>
      <c r="BQ62" s="480"/>
      <c r="BR62" s="480"/>
      <c r="BS62" s="480"/>
      <c r="BT62" s="480" t="s">
        <v>7</v>
      </c>
      <c r="BU62" s="480"/>
      <c r="BV62" s="480"/>
      <c r="BW62" s="480"/>
      <c r="BX62" s="480"/>
      <c r="BY62" s="480"/>
      <c r="BZ62" s="480"/>
      <c r="CA62" s="480"/>
      <c r="CB62" s="480"/>
      <c r="CC62" s="480"/>
      <c r="CD62" s="480"/>
      <c r="CE62" s="558">
        <f>SUM(CE61:DA61)</f>
        <v>18529.509999999998</v>
      </c>
      <c r="CF62" s="558"/>
      <c r="CG62" s="558"/>
      <c r="CH62" s="558"/>
      <c r="CI62" s="558"/>
      <c r="CJ62" s="558"/>
      <c r="CK62" s="558"/>
      <c r="CL62" s="558"/>
      <c r="CM62" s="558"/>
      <c r="CN62" s="558"/>
      <c r="CO62" s="558"/>
      <c r="CP62" s="558"/>
      <c r="CQ62" s="558"/>
      <c r="CR62" s="558"/>
      <c r="CS62" s="558"/>
      <c r="CT62" s="558"/>
      <c r="CU62" s="558"/>
      <c r="CV62" s="558"/>
      <c r="CW62" s="558"/>
      <c r="CX62" s="558"/>
      <c r="CY62" s="558"/>
      <c r="CZ62" s="558"/>
      <c r="DA62" s="558"/>
    </row>
    <row r="64" spans="1:105" s="123" customFormat="1" ht="15" customHeight="1" x14ac:dyDescent="0.25">
      <c r="A64" s="232"/>
      <c r="B64" s="232"/>
      <c r="C64" s="232"/>
      <c r="D64" s="232"/>
      <c r="E64" s="232"/>
      <c r="F64" s="232"/>
      <c r="G64" s="232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  <c r="CZ64" s="266"/>
      <c r="DA64" s="266"/>
    </row>
    <row r="65" spans="1:105" s="264" customFormat="1" ht="14.25" x14ac:dyDescent="0.2">
      <c r="A65" s="264" t="s">
        <v>246</v>
      </c>
      <c r="X65" s="495" t="s">
        <v>572</v>
      </c>
      <c r="Y65" s="495"/>
      <c r="Z65" s="495"/>
      <c r="AA65" s="495"/>
      <c r="AB65" s="495"/>
      <c r="AC65" s="495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5"/>
      <c r="AS65" s="495"/>
      <c r="AT65" s="495"/>
      <c r="AU65" s="495"/>
      <c r="AV65" s="495"/>
      <c r="AW65" s="495"/>
      <c r="AX65" s="495"/>
      <c r="AY65" s="495"/>
      <c r="AZ65" s="495"/>
      <c r="BA65" s="495"/>
      <c r="BB65" s="495"/>
      <c r="BC65" s="495"/>
      <c r="BD65" s="495"/>
      <c r="BE65" s="495"/>
      <c r="BF65" s="495"/>
      <c r="BG65" s="495"/>
      <c r="BH65" s="495"/>
      <c r="BI65" s="495"/>
      <c r="BJ65" s="495"/>
      <c r="BK65" s="495"/>
      <c r="BL65" s="495"/>
      <c r="BM65" s="495"/>
      <c r="BN65" s="495"/>
      <c r="BO65" s="495"/>
      <c r="BP65" s="495"/>
      <c r="BQ65" s="495"/>
      <c r="BR65" s="495"/>
      <c r="BS65" s="495"/>
      <c r="BT65" s="495"/>
      <c r="BU65" s="495"/>
      <c r="BV65" s="495"/>
      <c r="BW65" s="495"/>
      <c r="BX65" s="495"/>
      <c r="BY65" s="495"/>
      <c r="BZ65" s="495"/>
      <c r="CA65" s="495"/>
      <c r="CB65" s="495"/>
      <c r="CC65" s="495"/>
      <c r="CD65" s="495"/>
      <c r="CE65" s="495"/>
      <c r="CF65" s="495"/>
      <c r="CG65" s="495"/>
      <c r="CH65" s="495"/>
      <c r="CI65" s="495"/>
      <c r="CJ65" s="495"/>
      <c r="CK65" s="495"/>
      <c r="CL65" s="495"/>
      <c r="CM65" s="495"/>
      <c r="CN65" s="495"/>
      <c r="CO65" s="495"/>
      <c r="CP65" s="495"/>
      <c r="CQ65" s="495"/>
      <c r="CR65" s="495"/>
      <c r="CS65" s="495"/>
      <c r="CT65" s="495"/>
      <c r="CU65" s="495"/>
      <c r="CV65" s="495"/>
      <c r="CW65" s="495"/>
      <c r="CX65" s="495"/>
      <c r="CY65" s="495"/>
      <c r="CZ65" s="495"/>
      <c r="DA65" s="495"/>
    </row>
    <row r="66" spans="1:105" s="264" customFormat="1" ht="6" customHeight="1" x14ac:dyDescent="0.2"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</row>
    <row r="67" spans="1:105" s="264" customFormat="1" ht="14.25" x14ac:dyDescent="0.2">
      <c r="A67" s="496" t="s">
        <v>247</v>
      </c>
      <c r="B67" s="496"/>
      <c r="C67" s="496"/>
      <c r="D67" s="496"/>
      <c r="E67" s="496"/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496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496"/>
      <c r="AL67" s="496"/>
      <c r="AM67" s="496"/>
      <c r="AN67" s="496"/>
      <c r="AO67" s="496"/>
      <c r="AP67" s="497">
        <v>2</v>
      </c>
      <c r="AQ67" s="497"/>
      <c r="AR67" s="497"/>
      <c r="AS67" s="497"/>
      <c r="AT67" s="497"/>
      <c r="AU67" s="497"/>
      <c r="AV67" s="497"/>
      <c r="AW67" s="497"/>
      <c r="AX67" s="497"/>
      <c r="AY67" s="497"/>
      <c r="AZ67" s="497"/>
      <c r="BA67" s="497"/>
      <c r="BB67" s="497"/>
      <c r="BC67" s="497"/>
      <c r="BD67" s="497"/>
      <c r="BE67" s="497"/>
      <c r="BF67" s="497"/>
      <c r="BG67" s="497"/>
      <c r="BH67" s="497"/>
      <c r="BI67" s="497"/>
      <c r="BJ67" s="497"/>
      <c r="BK67" s="497"/>
      <c r="BL67" s="497"/>
      <c r="BM67" s="497"/>
      <c r="BN67" s="497"/>
      <c r="BO67" s="497"/>
      <c r="BP67" s="497"/>
      <c r="BQ67" s="497"/>
      <c r="BR67" s="497"/>
      <c r="BS67" s="497"/>
      <c r="BT67" s="497"/>
      <c r="BU67" s="497"/>
      <c r="BV67" s="497"/>
      <c r="BW67" s="497"/>
      <c r="BX67" s="497"/>
      <c r="BY67" s="497"/>
      <c r="BZ67" s="497"/>
      <c r="CA67" s="497"/>
      <c r="CB67" s="497"/>
      <c r="CC67" s="497"/>
      <c r="CD67" s="497"/>
      <c r="CE67" s="497"/>
      <c r="CF67" s="497"/>
      <c r="CG67" s="497"/>
      <c r="CH67" s="497"/>
      <c r="CI67" s="497"/>
      <c r="CJ67" s="497"/>
      <c r="CK67" s="497"/>
      <c r="CL67" s="497"/>
      <c r="CM67" s="497"/>
      <c r="CN67" s="497"/>
      <c r="CO67" s="497"/>
      <c r="CP67" s="497"/>
      <c r="CQ67" s="497"/>
      <c r="CR67" s="497"/>
      <c r="CS67" s="497"/>
      <c r="CT67" s="497"/>
      <c r="CU67" s="497"/>
      <c r="CV67" s="497"/>
      <c r="CW67" s="497"/>
      <c r="CX67" s="497"/>
      <c r="CY67" s="497"/>
      <c r="CZ67" s="497"/>
      <c r="DA67" s="497"/>
    </row>
    <row r="68" spans="1:105" ht="10.5" customHeight="1" x14ac:dyDescent="0.25"/>
    <row r="69" spans="1:105" s="265" customFormat="1" ht="45" customHeight="1" x14ac:dyDescent="0.25">
      <c r="A69" s="503" t="s">
        <v>249</v>
      </c>
      <c r="B69" s="504"/>
      <c r="C69" s="504"/>
      <c r="D69" s="504"/>
      <c r="E69" s="504"/>
      <c r="F69" s="504"/>
      <c r="G69" s="505"/>
      <c r="H69" s="503" t="s">
        <v>0</v>
      </c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  <c r="U69" s="504"/>
      <c r="V69" s="504"/>
      <c r="W69" s="504"/>
      <c r="X69" s="504"/>
      <c r="Y69" s="504"/>
      <c r="Z69" s="504"/>
      <c r="AA69" s="504"/>
      <c r="AB69" s="504"/>
      <c r="AC69" s="504"/>
      <c r="AD69" s="504"/>
      <c r="AE69" s="504"/>
      <c r="AF69" s="504"/>
      <c r="AG69" s="504"/>
      <c r="AH69" s="504"/>
      <c r="AI69" s="504"/>
      <c r="AJ69" s="504"/>
      <c r="AK69" s="504"/>
      <c r="AL69" s="504"/>
      <c r="AM69" s="504"/>
      <c r="AN69" s="504"/>
      <c r="AO69" s="504"/>
      <c r="AP69" s="504"/>
      <c r="AQ69" s="504"/>
      <c r="AR69" s="504"/>
      <c r="AS69" s="504"/>
      <c r="AT69" s="504"/>
      <c r="AU69" s="504"/>
      <c r="AV69" s="504"/>
      <c r="AW69" s="504"/>
      <c r="AX69" s="504"/>
      <c r="AY69" s="504"/>
      <c r="AZ69" s="504"/>
      <c r="BA69" s="504"/>
      <c r="BB69" s="504"/>
      <c r="BC69" s="505"/>
      <c r="BD69" s="503" t="s">
        <v>297</v>
      </c>
      <c r="BE69" s="504"/>
      <c r="BF69" s="504"/>
      <c r="BG69" s="504"/>
      <c r="BH69" s="504"/>
      <c r="BI69" s="504"/>
      <c r="BJ69" s="504"/>
      <c r="BK69" s="504"/>
      <c r="BL69" s="504"/>
      <c r="BM69" s="504"/>
      <c r="BN69" s="504"/>
      <c r="BO69" s="504"/>
      <c r="BP69" s="504"/>
      <c r="BQ69" s="504"/>
      <c r="BR69" s="504"/>
      <c r="BS69" s="505"/>
      <c r="BT69" s="503" t="s">
        <v>298</v>
      </c>
      <c r="BU69" s="504"/>
      <c r="BV69" s="504"/>
      <c r="BW69" s="504"/>
      <c r="BX69" s="504"/>
      <c r="BY69" s="504"/>
      <c r="BZ69" s="504"/>
      <c r="CA69" s="504"/>
      <c r="CB69" s="504"/>
      <c r="CC69" s="504"/>
      <c r="CD69" s="504"/>
      <c r="CE69" s="504"/>
      <c r="CF69" s="504"/>
      <c r="CG69" s="504"/>
      <c r="CH69" s="504"/>
      <c r="CI69" s="505"/>
      <c r="CJ69" s="503" t="s">
        <v>299</v>
      </c>
      <c r="CK69" s="504"/>
      <c r="CL69" s="504"/>
      <c r="CM69" s="504"/>
      <c r="CN69" s="504"/>
      <c r="CO69" s="504"/>
      <c r="CP69" s="504"/>
      <c r="CQ69" s="504"/>
      <c r="CR69" s="504"/>
      <c r="CS69" s="504"/>
      <c r="CT69" s="504"/>
      <c r="CU69" s="504"/>
      <c r="CV69" s="504"/>
      <c r="CW69" s="504"/>
      <c r="CX69" s="504"/>
      <c r="CY69" s="504"/>
      <c r="CZ69" s="504"/>
      <c r="DA69" s="505"/>
    </row>
    <row r="70" spans="1:105" s="122" customFormat="1" ht="12.75" x14ac:dyDescent="0.25">
      <c r="A70" s="491">
        <v>1</v>
      </c>
      <c r="B70" s="491"/>
      <c r="C70" s="491"/>
      <c r="D70" s="491"/>
      <c r="E70" s="491"/>
      <c r="F70" s="491"/>
      <c r="G70" s="491"/>
      <c r="H70" s="491">
        <v>2</v>
      </c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1"/>
      <c r="AA70" s="491"/>
      <c r="AB70" s="491"/>
      <c r="AC70" s="491"/>
      <c r="AD70" s="491"/>
      <c r="AE70" s="491"/>
      <c r="AF70" s="491"/>
      <c r="AG70" s="491"/>
      <c r="AH70" s="491"/>
      <c r="AI70" s="491"/>
      <c r="AJ70" s="491"/>
      <c r="AK70" s="491"/>
      <c r="AL70" s="491"/>
      <c r="AM70" s="491"/>
      <c r="AN70" s="491"/>
      <c r="AO70" s="491"/>
      <c r="AP70" s="491"/>
      <c r="AQ70" s="491"/>
      <c r="AR70" s="491"/>
      <c r="AS70" s="491"/>
      <c r="AT70" s="491"/>
      <c r="AU70" s="491"/>
      <c r="AV70" s="491"/>
      <c r="AW70" s="491"/>
      <c r="AX70" s="491"/>
      <c r="AY70" s="491"/>
      <c r="AZ70" s="491"/>
      <c r="BA70" s="491"/>
      <c r="BB70" s="491"/>
      <c r="BC70" s="491"/>
      <c r="BD70" s="491">
        <v>3</v>
      </c>
      <c r="BE70" s="491"/>
      <c r="BF70" s="491"/>
      <c r="BG70" s="491"/>
      <c r="BH70" s="491"/>
      <c r="BI70" s="491"/>
      <c r="BJ70" s="491"/>
      <c r="BK70" s="491"/>
      <c r="BL70" s="491"/>
      <c r="BM70" s="491"/>
      <c r="BN70" s="491"/>
      <c r="BO70" s="491"/>
      <c r="BP70" s="491"/>
      <c r="BQ70" s="491"/>
      <c r="BR70" s="491"/>
      <c r="BS70" s="491"/>
      <c r="BT70" s="491">
        <v>4</v>
      </c>
      <c r="BU70" s="491"/>
      <c r="BV70" s="491"/>
      <c r="BW70" s="491"/>
      <c r="BX70" s="491"/>
      <c r="BY70" s="491"/>
      <c r="BZ70" s="491"/>
      <c r="CA70" s="491"/>
      <c r="CB70" s="491"/>
      <c r="CC70" s="491"/>
      <c r="CD70" s="491"/>
      <c r="CE70" s="491"/>
      <c r="CF70" s="491"/>
      <c r="CG70" s="491"/>
      <c r="CH70" s="491"/>
      <c r="CI70" s="491"/>
      <c r="CJ70" s="491">
        <v>5</v>
      </c>
      <c r="CK70" s="491"/>
      <c r="CL70" s="491"/>
      <c r="CM70" s="491"/>
      <c r="CN70" s="491"/>
      <c r="CO70" s="491"/>
      <c r="CP70" s="491"/>
      <c r="CQ70" s="491"/>
      <c r="CR70" s="491"/>
      <c r="CS70" s="491"/>
      <c r="CT70" s="491"/>
      <c r="CU70" s="491"/>
      <c r="CV70" s="491"/>
      <c r="CW70" s="491"/>
      <c r="CX70" s="491"/>
      <c r="CY70" s="491"/>
      <c r="CZ70" s="491"/>
      <c r="DA70" s="491"/>
    </row>
    <row r="71" spans="1:105" s="123" customFormat="1" ht="20.25" customHeight="1" x14ac:dyDescent="0.25">
      <c r="A71" s="519" t="s">
        <v>274</v>
      </c>
      <c r="B71" s="520"/>
      <c r="C71" s="520"/>
      <c r="D71" s="520"/>
      <c r="E71" s="520"/>
      <c r="F71" s="520"/>
      <c r="G71" s="521"/>
      <c r="H71" s="620" t="s">
        <v>724</v>
      </c>
      <c r="I71" s="621"/>
      <c r="J71" s="621"/>
      <c r="K71" s="621"/>
      <c r="L71" s="621"/>
      <c r="M71" s="621"/>
      <c r="N71" s="621"/>
      <c r="O71" s="621"/>
      <c r="P71" s="621"/>
      <c r="Q71" s="621"/>
      <c r="R71" s="621"/>
      <c r="S71" s="621"/>
      <c r="T71" s="621"/>
      <c r="U71" s="621"/>
      <c r="V71" s="621"/>
      <c r="W71" s="621"/>
      <c r="X71" s="621"/>
      <c r="Y71" s="621"/>
      <c r="Z71" s="621"/>
      <c r="AA71" s="621"/>
      <c r="AB71" s="621"/>
      <c r="AC71" s="621"/>
      <c r="AD71" s="621"/>
      <c r="AE71" s="621"/>
      <c r="AF71" s="621"/>
      <c r="AG71" s="621"/>
      <c r="AH71" s="621"/>
      <c r="AI71" s="621"/>
      <c r="AJ71" s="621"/>
      <c r="AK71" s="621"/>
      <c r="AL71" s="621"/>
      <c r="AM71" s="621"/>
      <c r="AN71" s="621"/>
      <c r="AO71" s="621"/>
      <c r="AP71" s="621"/>
      <c r="AQ71" s="621"/>
      <c r="AR71" s="621"/>
      <c r="AS71" s="621"/>
      <c r="AT71" s="621"/>
      <c r="AU71" s="621"/>
      <c r="AV71" s="621"/>
      <c r="AW71" s="621"/>
      <c r="AX71" s="621"/>
      <c r="AY71" s="621"/>
      <c r="AZ71" s="621"/>
      <c r="BA71" s="621"/>
      <c r="BB71" s="621"/>
      <c r="BC71" s="622"/>
      <c r="BD71" s="515">
        <v>100</v>
      </c>
      <c r="BE71" s="516"/>
      <c r="BF71" s="516"/>
      <c r="BG71" s="516"/>
      <c r="BH71" s="516"/>
      <c r="BI71" s="516"/>
      <c r="BJ71" s="516"/>
      <c r="BK71" s="516"/>
      <c r="BL71" s="516"/>
      <c r="BM71" s="516"/>
      <c r="BN71" s="516"/>
      <c r="BO71" s="516"/>
      <c r="BP71" s="516"/>
      <c r="BQ71" s="516"/>
      <c r="BR71" s="516"/>
      <c r="BS71" s="517"/>
      <c r="BT71" s="515">
        <v>145</v>
      </c>
      <c r="BU71" s="516"/>
      <c r="BV71" s="516"/>
      <c r="BW71" s="516"/>
      <c r="BX71" s="516"/>
      <c r="BY71" s="516"/>
      <c r="BZ71" s="516"/>
      <c r="CA71" s="516"/>
      <c r="CB71" s="516"/>
      <c r="CC71" s="516"/>
      <c r="CD71" s="516"/>
      <c r="CE71" s="516"/>
      <c r="CF71" s="516"/>
      <c r="CG71" s="516"/>
      <c r="CH71" s="516"/>
      <c r="CI71" s="517"/>
      <c r="CJ71" s="515">
        <v>14500</v>
      </c>
      <c r="CK71" s="516"/>
      <c r="CL71" s="516"/>
      <c r="CM71" s="516"/>
      <c r="CN71" s="516"/>
      <c r="CO71" s="516"/>
      <c r="CP71" s="516"/>
      <c r="CQ71" s="516"/>
      <c r="CR71" s="516"/>
      <c r="CS71" s="516"/>
      <c r="CT71" s="516"/>
      <c r="CU71" s="516"/>
      <c r="CV71" s="516"/>
      <c r="CW71" s="516"/>
      <c r="CX71" s="516"/>
      <c r="CY71" s="516"/>
      <c r="CZ71" s="516"/>
      <c r="DA71" s="517"/>
    </row>
    <row r="72" spans="1:105" s="123" customFormat="1" ht="15" customHeight="1" x14ac:dyDescent="0.25">
      <c r="A72" s="519" t="s">
        <v>282</v>
      </c>
      <c r="B72" s="520"/>
      <c r="C72" s="520"/>
      <c r="D72" s="520"/>
      <c r="E72" s="520"/>
      <c r="F72" s="520"/>
      <c r="G72" s="521"/>
      <c r="H72" s="522" t="s">
        <v>766</v>
      </c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  <c r="T72" s="523"/>
      <c r="U72" s="523"/>
      <c r="V72" s="523"/>
      <c r="W72" s="523"/>
      <c r="X72" s="523"/>
      <c r="Y72" s="523"/>
      <c r="Z72" s="523"/>
      <c r="AA72" s="523"/>
      <c r="AB72" s="523"/>
      <c r="AC72" s="523"/>
      <c r="AD72" s="523"/>
      <c r="AE72" s="523"/>
      <c r="AF72" s="523"/>
      <c r="AG72" s="523"/>
      <c r="AH72" s="523"/>
      <c r="AI72" s="523"/>
      <c r="AJ72" s="523"/>
      <c r="AK72" s="523"/>
      <c r="AL72" s="523"/>
      <c r="AM72" s="523"/>
      <c r="AN72" s="523"/>
      <c r="AO72" s="523"/>
      <c r="AP72" s="523"/>
      <c r="AQ72" s="523"/>
      <c r="AR72" s="523"/>
      <c r="AS72" s="523"/>
      <c r="AT72" s="523"/>
      <c r="AU72" s="523"/>
      <c r="AV72" s="523"/>
      <c r="AW72" s="523"/>
      <c r="AX72" s="523"/>
      <c r="AY72" s="523"/>
      <c r="AZ72" s="523"/>
      <c r="BA72" s="523"/>
      <c r="BB72" s="523"/>
      <c r="BC72" s="524"/>
      <c r="BD72" s="515">
        <v>1700</v>
      </c>
      <c r="BE72" s="516"/>
      <c r="BF72" s="516"/>
      <c r="BG72" s="516"/>
      <c r="BH72" s="516"/>
      <c r="BI72" s="516"/>
      <c r="BJ72" s="516"/>
      <c r="BK72" s="516"/>
      <c r="BL72" s="516"/>
      <c r="BM72" s="516"/>
      <c r="BN72" s="516"/>
      <c r="BO72" s="516"/>
      <c r="BP72" s="516"/>
      <c r="BQ72" s="516"/>
      <c r="BR72" s="516"/>
      <c r="BS72" s="517"/>
      <c r="BT72" s="515">
        <v>62</v>
      </c>
      <c r="BU72" s="516"/>
      <c r="BV72" s="516"/>
      <c r="BW72" s="516"/>
      <c r="BX72" s="516"/>
      <c r="BY72" s="516"/>
      <c r="BZ72" s="516"/>
      <c r="CA72" s="516"/>
      <c r="CB72" s="516"/>
      <c r="CC72" s="516"/>
      <c r="CD72" s="516"/>
      <c r="CE72" s="516"/>
      <c r="CF72" s="516"/>
      <c r="CG72" s="516"/>
      <c r="CH72" s="516"/>
      <c r="CI72" s="517"/>
      <c r="CJ72" s="515">
        <v>105000</v>
      </c>
      <c r="CK72" s="516"/>
      <c r="CL72" s="516"/>
      <c r="CM72" s="516"/>
      <c r="CN72" s="516"/>
      <c r="CO72" s="516"/>
      <c r="CP72" s="516"/>
      <c r="CQ72" s="516"/>
      <c r="CR72" s="516"/>
      <c r="CS72" s="516"/>
      <c r="CT72" s="516"/>
      <c r="CU72" s="516"/>
      <c r="CV72" s="516"/>
      <c r="CW72" s="516"/>
      <c r="CX72" s="516"/>
      <c r="CY72" s="516"/>
      <c r="CZ72" s="516"/>
      <c r="DA72" s="517"/>
    </row>
    <row r="73" spans="1:105" s="123" customFormat="1" ht="15" customHeight="1" x14ac:dyDescent="0.25">
      <c r="A73" s="519" t="s">
        <v>293</v>
      </c>
      <c r="B73" s="520"/>
      <c r="C73" s="520"/>
      <c r="D73" s="520"/>
      <c r="E73" s="520"/>
      <c r="F73" s="520"/>
      <c r="G73" s="521"/>
      <c r="H73" s="522" t="s">
        <v>740</v>
      </c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523"/>
      <c r="AM73" s="523"/>
      <c r="AN73" s="523"/>
      <c r="AO73" s="523"/>
      <c r="AP73" s="523"/>
      <c r="AQ73" s="523"/>
      <c r="AR73" s="523"/>
      <c r="AS73" s="523"/>
      <c r="AT73" s="523"/>
      <c r="AU73" s="523"/>
      <c r="AV73" s="523"/>
      <c r="AW73" s="523"/>
      <c r="AX73" s="523"/>
      <c r="AY73" s="523"/>
      <c r="AZ73" s="523"/>
      <c r="BA73" s="523"/>
      <c r="BB73" s="523"/>
      <c r="BC73" s="524"/>
      <c r="BD73" s="515">
        <v>500</v>
      </c>
      <c r="BE73" s="516"/>
      <c r="BF73" s="516"/>
      <c r="BG73" s="516"/>
      <c r="BH73" s="516"/>
      <c r="BI73" s="516"/>
      <c r="BJ73" s="516"/>
      <c r="BK73" s="516"/>
      <c r="BL73" s="516"/>
      <c r="BM73" s="516"/>
      <c r="BN73" s="516"/>
      <c r="BO73" s="516"/>
      <c r="BP73" s="516"/>
      <c r="BQ73" s="516"/>
      <c r="BR73" s="516"/>
      <c r="BS73" s="517"/>
      <c r="BT73" s="515">
        <v>20</v>
      </c>
      <c r="BU73" s="516"/>
      <c r="BV73" s="516"/>
      <c r="BW73" s="516"/>
      <c r="BX73" s="516"/>
      <c r="BY73" s="516"/>
      <c r="BZ73" s="516"/>
      <c r="CA73" s="516"/>
      <c r="CB73" s="516"/>
      <c r="CC73" s="516"/>
      <c r="CD73" s="516"/>
      <c r="CE73" s="516"/>
      <c r="CF73" s="516"/>
      <c r="CG73" s="516"/>
      <c r="CH73" s="516"/>
      <c r="CI73" s="517"/>
      <c r="CJ73" s="515">
        <v>10000</v>
      </c>
      <c r="CK73" s="516"/>
      <c r="CL73" s="516"/>
      <c r="CM73" s="516"/>
      <c r="CN73" s="516"/>
      <c r="CO73" s="516"/>
      <c r="CP73" s="516"/>
      <c r="CQ73" s="516"/>
      <c r="CR73" s="516"/>
      <c r="CS73" s="516"/>
      <c r="CT73" s="516"/>
      <c r="CU73" s="516"/>
      <c r="CV73" s="516"/>
      <c r="CW73" s="516"/>
      <c r="CX73" s="516"/>
      <c r="CY73" s="516"/>
      <c r="CZ73" s="516"/>
      <c r="DA73" s="517"/>
    </row>
    <row r="74" spans="1:105" s="123" customFormat="1" ht="15" customHeight="1" x14ac:dyDescent="0.25">
      <c r="A74" s="519" t="s">
        <v>407</v>
      </c>
      <c r="B74" s="520"/>
      <c r="C74" s="520"/>
      <c r="D74" s="520"/>
      <c r="E74" s="520"/>
      <c r="F74" s="520"/>
      <c r="G74" s="521"/>
      <c r="H74" s="522" t="s">
        <v>869</v>
      </c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523"/>
      <c r="AM74" s="523"/>
      <c r="AN74" s="523"/>
      <c r="AO74" s="523"/>
      <c r="AP74" s="523"/>
      <c r="AQ74" s="523"/>
      <c r="AR74" s="523"/>
      <c r="AS74" s="523"/>
      <c r="AT74" s="523"/>
      <c r="AU74" s="523"/>
      <c r="AV74" s="523"/>
      <c r="AW74" s="523"/>
      <c r="AX74" s="523"/>
      <c r="AY74" s="523"/>
      <c r="AZ74" s="523"/>
      <c r="BA74" s="523"/>
      <c r="BB74" s="523"/>
      <c r="BC74" s="524"/>
      <c r="BD74" s="515">
        <v>3937.5</v>
      </c>
      <c r="BE74" s="516"/>
      <c r="BF74" s="516"/>
      <c r="BG74" s="516"/>
      <c r="BH74" s="516"/>
      <c r="BI74" s="516"/>
      <c r="BJ74" s="516"/>
      <c r="BK74" s="516"/>
      <c r="BL74" s="516"/>
      <c r="BM74" s="516"/>
      <c r="BN74" s="516"/>
      <c r="BO74" s="516"/>
      <c r="BP74" s="516"/>
      <c r="BQ74" s="516"/>
      <c r="BR74" s="516"/>
      <c r="BS74" s="517"/>
      <c r="BT74" s="515">
        <v>8</v>
      </c>
      <c r="BU74" s="516"/>
      <c r="BV74" s="516"/>
      <c r="BW74" s="516"/>
      <c r="BX74" s="516"/>
      <c r="BY74" s="516"/>
      <c r="BZ74" s="516"/>
      <c r="CA74" s="516"/>
      <c r="CB74" s="516"/>
      <c r="CC74" s="516"/>
      <c r="CD74" s="516"/>
      <c r="CE74" s="516"/>
      <c r="CF74" s="516"/>
      <c r="CG74" s="516"/>
      <c r="CH74" s="516"/>
      <c r="CI74" s="517"/>
      <c r="CJ74" s="515">
        <v>31500</v>
      </c>
      <c r="CK74" s="516"/>
      <c r="CL74" s="516"/>
      <c r="CM74" s="516"/>
      <c r="CN74" s="516"/>
      <c r="CO74" s="516"/>
      <c r="CP74" s="516"/>
      <c r="CQ74" s="516"/>
      <c r="CR74" s="516"/>
      <c r="CS74" s="516"/>
      <c r="CT74" s="516"/>
      <c r="CU74" s="516"/>
      <c r="CV74" s="516"/>
      <c r="CW74" s="516"/>
      <c r="CX74" s="516"/>
      <c r="CY74" s="516"/>
      <c r="CZ74" s="516"/>
      <c r="DA74" s="517"/>
    </row>
    <row r="75" spans="1:105" s="123" customFormat="1" ht="15" customHeight="1" x14ac:dyDescent="0.25">
      <c r="A75" s="519" t="s">
        <v>537</v>
      </c>
      <c r="B75" s="520"/>
      <c r="C75" s="520"/>
      <c r="D75" s="520"/>
      <c r="E75" s="520"/>
      <c r="F75" s="520"/>
      <c r="G75" s="521"/>
      <c r="H75" s="522" t="s">
        <v>765</v>
      </c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3"/>
      <c r="U75" s="523"/>
      <c r="V75" s="523"/>
      <c r="W75" s="523"/>
      <c r="X75" s="523"/>
      <c r="Y75" s="523"/>
      <c r="Z75" s="523"/>
      <c r="AA75" s="523"/>
      <c r="AB75" s="523"/>
      <c r="AC75" s="523"/>
      <c r="AD75" s="523"/>
      <c r="AE75" s="523"/>
      <c r="AF75" s="523"/>
      <c r="AG75" s="523"/>
      <c r="AH75" s="523"/>
      <c r="AI75" s="523"/>
      <c r="AJ75" s="523"/>
      <c r="AK75" s="523"/>
      <c r="AL75" s="523"/>
      <c r="AM75" s="523"/>
      <c r="AN75" s="523"/>
      <c r="AO75" s="523"/>
      <c r="AP75" s="523"/>
      <c r="AQ75" s="523"/>
      <c r="AR75" s="523"/>
      <c r="AS75" s="523"/>
      <c r="AT75" s="523"/>
      <c r="AU75" s="523"/>
      <c r="AV75" s="523"/>
      <c r="AW75" s="523"/>
      <c r="AX75" s="523"/>
      <c r="AY75" s="523"/>
      <c r="AZ75" s="523"/>
      <c r="BA75" s="523"/>
      <c r="BB75" s="523"/>
      <c r="BC75" s="524"/>
      <c r="BD75" s="515">
        <v>8423.1</v>
      </c>
      <c r="BE75" s="516"/>
      <c r="BF75" s="516"/>
      <c r="BG75" s="516"/>
      <c r="BH75" s="516"/>
      <c r="BI75" s="516"/>
      <c r="BJ75" s="516"/>
      <c r="BK75" s="516"/>
      <c r="BL75" s="516"/>
      <c r="BM75" s="516"/>
      <c r="BN75" s="516"/>
      <c r="BO75" s="516"/>
      <c r="BP75" s="516"/>
      <c r="BQ75" s="516"/>
      <c r="BR75" s="516"/>
      <c r="BS75" s="517"/>
      <c r="BT75" s="515">
        <v>1</v>
      </c>
      <c r="BU75" s="516"/>
      <c r="BV75" s="516"/>
      <c r="BW75" s="516"/>
      <c r="BX75" s="516"/>
      <c r="BY75" s="516"/>
      <c r="BZ75" s="516"/>
      <c r="CA75" s="516"/>
      <c r="CB75" s="516"/>
      <c r="CC75" s="516"/>
      <c r="CD75" s="516"/>
      <c r="CE75" s="516"/>
      <c r="CF75" s="516"/>
      <c r="CG75" s="516"/>
      <c r="CH75" s="516"/>
      <c r="CI75" s="517"/>
      <c r="CJ75" s="515">
        <v>8423.1</v>
      </c>
      <c r="CK75" s="516"/>
      <c r="CL75" s="516"/>
      <c r="CM75" s="516"/>
      <c r="CN75" s="516"/>
      <c r="CO75" s="516"/>
      <c r="CP75" s="516"/>
      <c r="CQ75" s="516"/>
      <c r="CR75" s="516"/>
      <c r="CS75" s="516"/>
      <c r="CT75" s="516"/>
      <c r="CU75" s="516"/>
      <c r="CV75" s="516"/>
      <c r="CW75" s="516"/>
      <c r="CX75" s="516"/>
      <c r="CY75" s="516"/>
      <c r="CZ75" s="516"/>
      <c r="DA75" s="517"/>
    </row>
    <row r="76" spans="1:105" s="123" customFormat="1" ht="15" customHeight="1" x14ac:dyDescent="0.25">
      <c r="A76" s="484"/>
      <c r="B76" s="484"/>
      <c r="C76" s="484"/>
      <c r="D76" s="484"/>
      <c r="E76" s="484"/>
      <c r="F76" s="484"/>
      <c r="G76" s="484"/>
      <c r="H76" s="488" t="s">
        <v>259</v>
      </c>
      <c r="I76" s="488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8"/>
      <c r="AI76" s="488"/>
      <c r="AJ76" s="488"/>
      <c r="AK76" s="488"/>
      <c r="AL76" s="488"/>
      <c r="AM76" s="488"/>
      <c r="AN76" s="488"/>
      <c r="AO76" s="488"/>
      <c r="AP76" s="488"/>
      <c r="AQ76" s="488"/>
      <c r="AR76" s="488"/>
      <c r="AS76" s="488"/>
      <c r="AT76" s="488"/>
      <c r="AU76" s="488"/>
      <c r="AV76" s="488"/>
      <c r="AW76" s="488"/>
      <c r="AX76" s="488"/>
      <c r="AY76" s="488"/>
      <c r="AZ76" s="488"/>
      <c r="BA76" s="488"/>
      <c r="BB76" s="488"/>
      <c r="BC76" s="489"/>
      <c r="BD76" s="480" t="s">
        <v>7</v>
      </c>
      <c r="BE76" s="480"/>
      <c r="BF76" s="480"/>
      <c r="BG76" s="480"/>
      <c r="BH76" s="480"/>
      <c r="BI76" s="480"/>
      <c r="BJ76" s="480"/>
      <c r="BK76" s="480"/>
      <c r="BL76" s="480"/>
      <c r="BM76" s="480"/>
      <c r="BN76" s="480"/>
      <c r="BO76" s="480"/>
      <c r="BP76" s="480"/>
      <c r="BQ76" s="480"/>
      <c r="BR76" s="480"/>
      <c r="BS76" s="480"/>
      <c r="BT76" s="480" t="s">
        <v>7</v>
      </c>
      <c r="BU76" s="480"/>
      <c r="BV76" s="480"/>
      <c r="BW76" s="480"/>
      <c r="BX76" s="480"/>
      <c r="BY76" s="480"/>
      <c r="BZ76" s="480"/>
      <c r="CA76" s="480"/>
      <c r="CB76" s="480"/>
      <c r="CC76" s="480"/>
      <c r="CD76" s="480"/>
      <c r="CE76" s="480"/>
      <c r="CF76" s="480"/>
      <c r="CG76" s="480"/>
      <c r="CH76" s="480"/>
      <c r="CI76" s="480"/>
      <c r="CJ76" s="558">
        <f>SUM(CJ71:DA75)</f>
        <v>169423.1</v>
      </c>
      <c r="CK76" s="558"/>
      <c r="CL76" s="558"/>
      <c r="CM76" s="558"/>
      <c r="CN76" s="558"/>
      <c r="CO76" s="558"/>
      <c r="CP76" s="558"/>
      <c r="CQ76" s="558"/>
      <c r="CR76" s="558"/>
      <c r="CS76" s="558"/>
      <c r="CT76" s="558"/>
      <c r="CU76" s="558"/>
      <c r="CV76" s="558"/>
      <c r="CW76" s="558"/>
      <c r="CX76" s="558"/>
      <c r="CY76" s="558"/>
      <c r="CZ76" s="558"/>
      <c r="DA76" s="558"/>
    </row>
    <row r="77" spans="1:105" s="123" customFormat="1" ht="15" customHeight="1" x14ac:dyDescent="0.25">
      <c r="A77" s="232"/>
      <c r="B77" s="232"/>
      <c r="C77" s="232"/>
      <c r="D77" s="232"/>
      <c r="E77" s="232"/>
      <c r="F77" s="232"/>
      <c r="G77" s="232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6"/>
      <c r="CP77" s="266"/>
      <c r="CQ77" s="266"/>
      <c r="CR77" s="266"/>
      <c r="CS77" s="266"/>
      <c r="CT77" s="266"/>
      <c r="CU77" s="266"/>
      <c r="CV77" s="266"/>
      <c r="CW77" s="266"/>
      <c r="CX77" s="266"/>
      <c r="CY77" s="266"/>
      <c r="CZ77" s="266"/>
      <c r="DA77" s="266"/>
    </row>
    <row r="78" spans="1:105" s="264" customFormat="1" ht="14.25" x14ac:dyDescent="0.2">
      <c r="A78" s="494" t="s">
        <v>307</v>
      </c>
      <c r="B78" s="494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P78" s="494"/>
      <c r="Q78" s="494"/>
      <c r="R78" s="494"/>
      <c r="S78" s="494"/>
      <c r="T78" s="494"/>
      <c r="U78" s="494"/>
      <c r="V78" s="494"/>
      <c r="W78" s="494"/>
      <c r="X78" s="494"/>
      <c r="Y78" s="494"/>
      <c r="Z78" s="494"/>
      <c r="AA78" s="494"/>
      <c r="AB78" s="494"/>
      <c r="AC78" s="494"/>
      <c r="AD78" s="494"/>
      <c r="AE78" s="494"/>
      <c r="AF78" s="494"/>
      <c r="AG78" s="494"/>
      <c r="AH78" s="494"/>
      <c r="AI78" s="494"/>
      <c r="AJ78" s="494"/>
      <c r="AK78" s="494"/>
      <c r="AL78" s="494"/>
      <c r="AM78" s="494"/>
      <c r="AN78" s="494"/>
      <c r="AO78" s="494"/>
      <c r="AP78" s="494"/>
      <c r="AQ78" s="494"/>
      <c r="AR78" s="494"/>
      <c r="AS78" s="494"/>
      <c r="AT78" s="494"/>
      <c r="AU78" s="494"/>
      <c r="AV78" s="494"/>
      <c r="AW78" s="494"/>
      <c r="AX78" s="494"/>
      <c r="AY78" s="494"/>
      <c r="AZ78" s="494"/>
      <c r="BA78" s="494"/>
      <c r="BB78" s="494"/>
      <c r="BC78" s="494"/>
      <c r="BD78" s="494"/>
      <c r="BE78" s="494"/>
      <c r="BF78" s="494"/>
      <c r="BG78" s="494"/>
      <c r="BH78" s="494"/>
      <c r="BI78" s="494"/>
      <c r="BJ78" s="494"/>
      <c r="BK78" s="494"/>
      <c r="BL78" s="494"/>
      <c r="BM78" s="494"/>
      <c r="BN78" s="494"/>
      <c r="BO78" s="494"/>
      <c r="BP78" s="494"/>
      <c r="BQ78" s="494"/>
      <c r="BR78" s="494"/>
      <c r="BS78" s="494"/>
      <c r="BT78" s="494"/>
      <c r="BU78" s="494"/>
      <c r="BV78" s="494"/>
      <c r="BW78" s="494"/>
      <c r="BX78" s="494"/>
      <c r="BY78" s="494"/>
      <c r="BZ78" s="494"/>
      <c r="CA78" s="494"/>
      <c r="CB78" s="494"/>
      <c r="CC78" s="494"/>
      <c r="CD78" s="494"/>
      <c r="CE78" s="494"/>
      <c r="CF78" s="494"/>
      <c r="CG78" s="494"/>
      <c r="CH78" s="494"/>
      <c r="CI78" s="494"/>
      <c r="CJ78" s="494"/>
      <c r="CK78" s="494"/>
      <c r="CL78" s="494"/>
      <c r="CM78" s="494"/>
      <c r="CN78" s="494"/>
      <c r="CO78" s="494"/>
      <c r="CP78" s="494"/>
      <c r="CQ78" s="494"/>
      <c r="CR78" s="494"/>
      <c r="CS78" s="494"/>
      <c r="CT78" s="494"/>
      <c r="CU78" s="494"/>
      <c r="CV78" s="494"/>
      <c r="CW78" s="494"/>
      <c r="CX78" s="494"/>
      <c r="CY78" s="494"/>
      <c r="CZ78" s="494"/>
      <c r="DA78" s="494"/>
    </row>
    <row r="79" spans="1:105" ht="6" customHeight="1" x14ac:dyDescent="0.25"/>
    <row r="80" spans="1:105" s="264" customFormat="1" ht="14.25" x14ac:dyDescent="0.2">
      <c r="A80" s="264" t="s">
        <v>246</v>
      </c>
      <c r="X80" s="495" t="s">
        <v>545</v>
      </c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5"/>
      <c r="AS80" s="495"/>
      <c r="AT80" s="495"/>
      <c r="AU80" s="495"/>
      <c r="AV80" s="495"/>
      <c r="AW80" s="495"/>
      <c r="AX80" s="495"/>
      <c r="AY80" s="495"/>
      <c r="AZ80" s="495"/>
      <c r="BA80" s="495"/>
      <c r="BB80" s="495"/>
      <c r="BC80" s="495"/>
      <c r="BD80" s="495"/>
      <c r="BE80" s="495"/>
      <c r="BF80" s="495"/>
      <c r="BG80" s="495"/>
      <c r="BH80" s="495"/>
      <c r="BI80" s="495"/>
      <c r="BJ80" s="495"/>
      <c r="BK80" s="495"/>
      <c r="BL80" s="495"/>
      <c r="BM80" s="495"/>
      <c r="BN80" s="495"/>
      <c r="BO80" s="495"/>
      <c r="BP80" s="495"/>
      <c r="BQ80" s="495"/>
      <c r="BR80" s="495"/>
      <c r="BS80" s="495"/>
      <c r="BT80" s="495"/>
      <c r="BU80" s="495"/>
      <c r="BV80" s="495"/>
      <c r="BW80" s="495"/>
      <c r="BX80" s="495"/>
      <c r="BY80" s="495"/>
      <c r="BZ80" s="495"/>
      <c r="CA80" s="495"/>
      <c r="CB80" s="495"/>
      <c r="CC80" s="495"/>
      <c r="CD80" s="495"/>
      <c r="CE80" s="495"/>
      <c r="CF80" s="495"/>
      <c r="CG80" s="495"/>
      <c r="CH80" s="495"/>
      <c r="CI80" s="495"/>
      <c r="CJ80" s="495"/>
      <c r="CK80" s="495"/>
      <c r="CL80" s="495"/>
      <c r="CM80" s="495"/>
      <c r="CN80" s="495"/>
      <c r="CO80" s="495"/>
      <c r="CP80" s="495"/>
      <c r="CQ80" s="495"/>
      <c r="CR80" s="495"/>
      <c r="CS80" s="495"/>
      <c r="CT80" s="495"/>
      <c r="CU80" s="495"/>
      <c r="CV80" s="495"/>
      <c r="CW80" s="495"/>
      <c r="CX80" s="495"/>
      <c r="CY80" s="495"/>
      <c r="CZ80" s="495"/>
      <c r="DA80" s="495"/>
    </row>
    <row r="81" spans="1:105" s="264" customFormat="1" ht="6" customHeight="1" x14ac:dyDescent="0.2"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</row>
    <row r="82" spans="1:105" s="264" customFormat="1" ht="14.25" x14ac:dyDescent="0.2">
      <c r="A82" s="496" t="s">
        <v>247</v>
      </c>
      <c r="B82" s="496"/>
      <c r="C82" s="496"/>
      <c r="D82" s="496"/>
      <c r="E82" s="496"/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6"/>
      <c r="T82" s="496"/>
      <c r="U82" s="496"/>
      <c r="V82" s="496"/>
      <c r="W82" s="496"/>
      <c r="X82" s="496"/>
      <c r="Y82" s="496"/>
      <c r="Z82" s="496"/>
      <c r="AA82" s="496"/>
      <c r="AB82" s="496"/>
      <c r="AC82" s="496"/>
      <c r="AD82" s="496"/>
      <c r="AE82" s="496"/>
      <c r="AF82" s="496"/>
      <c r="AG82" s="496"/>
      <c r="AH82" s="496"/>
      <c r="AI82" s="496"/>
      <c r="AJ82" s="496"/>
      <c r="AK82" s="496"/>
      <c r="AL82" s="496"/>
      <c r="AM82" s="496"/>
      <c r="AN82" s="496"/>
      <c r="AO82" s="496"/>
      <c r="AP82" s="497">
        <v>2</v>
      </c>
      <c r="AQ82" s="497"/>
      <c r="AR82" s="497"/>
      <c r="AS82" s="497"/>
      <c r="AT82" s="497"/>
      <c r="AU82" s="497"/>
      <c r="AV82" s="497"/>
      <c r="AW82" s="497"/>
      <c r="AX82" s="497"/>
      <c r="AY82" s="497"/>
      <c r="AZ82" s="497"/>
      <c r="BA82" s="497"/>
      <c r="BB82" s="497"/>
      <c r="BC82" s="497"/>
      <c r="BD82" s="497"/>
      <c r="BE82" s="497"/>
      <c r="BF82" s="497"/>
      <c r="BG82" s="497"/>
      <c r="BH82" s="497"/>
      <c r="BI82" s="497"/>
      <c r="BJ82" s="497"/>
      <c r="BK82" s="497"/>
      <c r="BL82" s="497"/>
      <c r="BM82" s="497"/>
      <c r="BN82" s="497"/>
      <c r="BO82" s="497"/>
      <c r="BP82" s="497"/>
      <c r="BQ82" s="497"/>
      <c r="BR82" s="497"/>
      <c r="BS82" s="497"/>
      <c r="BT82" s="497"/>
      <c r="BU82" s="497"/>
      <c r="BV82" s="497"/>
      <c r="BW82" s="497"/>
      <c r="BX82" s="497"/>
      <c r="BY82" s="497"/>
      <c r="BZ82" s="497"/>
      <c r="CA82" s="497"/>
      <c r="CB82" s="497"/>
      <c r="CC82" s="497"/>
      <c r="CD82" s="497"/>
      <c r="CE82" s="497"/>
      <c r="CF82" s="497"/>
      <c r="CG82" s="497"/>
      <c r="CH82" s="497"/>
      <c r="CI82" s="497"/>
      <c r="CJ82" s="497"/>
      <c r="CK82" s="497"/>
      <c r="CL82" s="497"/>
      <c r="CM82" s="497"/>
      <c r="CN82" s="497"/>
      <c r="CO82" s="497"/>
      <c r="CP82" s="497"/>
      <c r="CQ82" s="497"/>
      <c r="CR82" s="497"/>
      <c r="CS82" s="497"/>
      <c r="CT82" s="497"/>
      <c r="CU82" s="497"/>
      <c r="CV82" s="497"/>
      <c r="CW82" s="497"/>
      <c r="CX82" s="497"/>
      <c r="CY82" s="497"/>
      <c r="CZ82" s="497"/>
      <c r="DA82" s="497"/>
    </row>
    <row r="83" spans="1:105" ht="10.5" customHeight="1" x14ac:dyDescent="0.25"/>
    <row r="84" spans="1:105" s="264" customFormat="1" ht="14.25" x14ac:dyDescent="0.2">
      <c r="A84" s="494" t="s">
        <v>308</v>
      </c>
      <c r="B84" s="494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4"/>
      <c r="P84" s="494"/>
      <c r="Q84" s="494"/>
      <c r="R84" s="494"/>
      <c r="S84" s="494"/>
      <c r="T84" s="494"/>
      <c r="U84" s="494"/>
      <c r="V84" s="494"/>
      <c r="W84" s="494"/>
      <c r="X84" s="494"/>
      <c r="Y84" s="494"/>
      <c r="Z84" s="494"/>
      <c r="AA84" s="494"/>
      <c r="AB84" s="494"/>
      <c r="AC84" s="494"/>
      <c r="AD84" s="494"/>
      <c r="AE84" s="494"/>
      <c r="AF84" s="494"/>
      <c r="AG84" s="494"/>
      <c r="AH84" s="494"/>
      <c r="AI84" s="494"/>
      <c r="AJ84" s="494"/>
      <c r="AK84" s="494"/>
      <c r="AL84" s="494"/>
      <c r="AM84" s="494"/>
      <c r="AN84" s="494"/>
      <c r="AO84" s="494"/>
      <c r="AP84" s="494"/>
      <c r="AQ84" s="494"/>
      <c r="AR84" s="494"/>
      <c r="AS84" s="494"/>
      <c r="AT84" s="494"/>
      <c r="AU84" s="494"/>
      <c r="AV84" s="494"/>
      <c r="AW84" s="494"/>
      <c r="AX84" s="494"/>
      <c r="AY84" s="494"/>
      <c r="AZ84" s="494"/>
      <c r="BA84" s="494"/>
      <c r="BB84" s="494"/>
      <c r="BC84" s="494"/>
      <c r="BD84" s="494"/>
      <c r="BE84" s="494"/>
      <c r="BF84" s="494"/>
      <c r="BG84" s="494"/>
      <c r="BH84" s="494"/>
      <c r="BI84" s="494"/>
      <c r="BJ84" s="494"/>
      <c r="BK84" s="494"/>
      <c r="BL84" s="494"/>
      <c r="BM84" s="494"/>
      <c r="BN84" s="494"/>
      <c r="BO84" s="494"/>
      <c r="BP84" s="494"/>
      <c r="BQ84" s="494"/>
      <c r="BR84" s="494"/>
      <c r="BS84" s="494"/>
      <c r="BT84" s="494"/>
      <c r="BU84" s="494"/>
      <c r="BV84" s="494"/>
      <c r="BW84" s="494"/>
      <c r="BX84" s="494"/>
      <c r="BY84" s="494"/>
      <c r="BZ84" s="494"/>
      <c r="CA84" s="494"/>
      <c r="CB84" s="494"/>
      <c r="CC84" s="494"/>
      <c r="CD84" s="494"/>
      <c r="CE84" s="494"/>
      <c r="CF84" s="494"/>
      <c r="CG84" s="494"/>
      <c r="CH84" s="494"/>
      <c r="CI84" s="494"/>
      <c r="CJ84" s="494"/>
      <c r="CK84" s="494"/>
      <c r="CL84" s="494"/>
      <c r="CM84" s="494"/>
      <c r="CN84" s="494"/>
      <c r="CO84" s="494"/>
      <c r="CP84" s="494"/>
      <c r="CQ84" s="494"/>
      <c r="CR84" s="494"/>
      <c r="CS84" s="494"/>
      <c r="CT84" s="494"/>
      <c r="CU84" s="494"/>
      <c r="CV84" s="494"/>
      <c r="CW84" s="494"/>
      <c r="CX84" s="494"/>
      <c r="CY84" s="494"/>
      <c r="CZ84" s="494"/>
      <c r="DA84" s="494"/>
    </row>
    <row r="85" spans="1:105" ht="10.5" customHeight="1" x14ac:dyDescent="0.25"/>
    <row r="86" spans="1:105" s="265" customFormat="1" ht="45" customHeight="1" x14ac:dyDescent="0.25">
      <c r="A86" s="512" t="s">
        <v>249</v>
      </c>
      <c r="B86" s="513"/>
      <c r="C86" s="513"/>
      <c r="D86" s="513"/>
      <c r="E86" s="513"/>
      <c r="F86" s="513"/>
      <c r="G86" s="514"/>
      <c r="H86" s="512" t="s">
        <v>301</v>
      </c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513"/>
      <c r="Z86" s="513"/>
      <c r="AA86" s="513"/>
      <c r="AB86" s="513"/>
      <c r="AC86" s="513"/>
      <c r="AD86" s="513"/>
      <c r="AE86" s="513"/>
      <c r="AF86" s="513"/>
      <c r="AG86" s="513"/>
      <c r="AH86" s="513"/>
      <c r="AI86" s="513"/>
      <c r="AJ86" s="513"/>
      <c r="AK86" s="513"/>
      <c r="AL86" s="513"/>
      <c r="AM86" s="513"/>
      <c r="AN86" s="513"/>
      <c r="AO86" s="514"/>
      <c r="AP86" s="512" t="s">
        <v>309</v>
      </c>
      <c r="AQ86" s="513"/>
      <c r="AR86" s="513"/>
      <c r="AS86" s="513"/>
      <c r="AT86" s="513"/>
      <c r="AU86" s="513"/>
      <c r="AV86" s="513"/>
      <c r="AW86" s="513"/>
      <c r="AX86" s="513"/>
      <c r="AY86" s="513"/>
      <c r="AZ86" s="513"/>
      <c r="BA86" s="513"/>
      <c r="BB86" s="513"/>
      <c r="BC86" s="513"/>
      <c r="BD86" s="513"/>
      <c r="BE86" s="514"/>
      <c r="BF86" s="512" t="s">
        <v>310</v>
      </c>
      <c r="BG86" s="513"/>
      <c r="BH86" s="513"/>
      <c r="BI86" s="513"/>
      <c r="BJ86" s="513"/>
      <c r="BK86" s="513"/>
      <c r="BL86" s="513"/>
      <c r="BM86" s="513"/>
      <c r="BN86" s="513"/>
      <c r="BO86" s="513"/>
      <c r="BP86" s="513"/>
      <c r="BQ86" s="513"/>
      <c r="BR86" s="513"/>
      <c r="BS86" s="513"/>
      <c r="BT86" s="513"/>
      <c r="BU86" s="514"/>
      <c r="BV86" s="512" t="s">
        <v>311</v>
      </c>
      <c r="BW86" s="513"/>
      <c r="BX86" s="513"/>
      <c r="BY86" s="513"/>
      <c r="BZ86" s="513"/>
      <c r="CA86" s="513"/>
      <c r="CB86" s="513"/>
      <c r="CC86" s="513"/>
      <c r="CD86" s="513"/>
      <c r="CE86" s="513"/>
      <c r="CF86" s="513"/>
      <c r="CG86" s="513"/>
      <c r="CH86" s="513"/>
      <c r="CI86" s="513"/>
      <c r="CJ86" s="513"/>
      <c r="CK86" s="514"/>
      <c r="CL86" s="512" t="s">
        <v>265</v>
      </c>
      <c r="CM86" s="513"/>
      <c r="CN86" s="513"/>
      <c r="CO86" s="513"/>
      <c r="CP86" s="513"/>
      <c r="CQ86" s="513"/>
      <c r="CR86" s="513"/>
      <c r="CS86" s="513"/>
      <c r="CT86" s="513"/>
      <c r="CU86" s="513"/>
      <c r="CV86" s="513"/>
      <c r="CW86" s="513"/>
      <c r="CX86" s="513"/>
      <c r="CY86" s="513"/>
      <c r="CZ86" s="513"/>
      <c r="DA86" s="514"/>
    </row>
    <row r="87" spans="1:105" s="122" customFormat="1" ht="12.75" x14ac:dyDescent="0.25">
      <c r="A87" s="491">
        <v>1</v>
      </c>
      <c r="B87" s="491"/>
      <c r="C87" s="491"/>
      <c r="D87" s="491"/>
      <c r="E87" s="491"/>
      <c r="F87" s="491"/>
      <c r="G87" s="491"/>
      <c r="H87" s="491">
        <v>2</v>
      </c>
      <c r="I87" s="491"/>
      <c r="J87" s="491"/>
      <c r="K87" s="491"/>
      <c r="L87" s="491"/>
      <c r="M87" s="491"/>
      <c r="N87" s="491"/>
      <c r="O87" s="491"/>
      <c r="P87" s="491"/>
      <c r="Q87" s="491"/>
      <c r="R87" s="491"/>
      <c r="S87" s="491"/>
      <c r="T87" s="491"/>
      <c r="U87" s="491"/>
      <c r="V87" s="491"/>
      <c r="W87" s="491"/>
      <c r="X87" s="491"/>
      <c r="Y87" s="491"/>
      <c r="Z87" s="491"/>
      <c r="AA87" s="491"/>
      <c r="AB87" s="491"/>
      <c r="AC87" s="491"/>
      <c r="AD87" s="491"/>
      <c r="AE87" s="491"/>
      <c r="AF87" s="491"/>
      <c r="AG87" s="491"/>
      <c r="AH87" s="491"/>
      <c r="AI87" s="491"/>
      <c r="AJ87" s="491"/>
      <c r="AK87" s="491"/>
      <c r="AL87" s="491"/>
      <c r="AM87" s="491"/>
      <c r="AN87" s="491"/>
      <c r="AO87" s="491"/>
      <c r="AP87" s="491">
        <v>3</v>
      </c>
      <c r="AQ87" s="491"/>
      <c r="AR87" s="491"/>
      <c r="AS87" s="491"/>
      <c r="AT87" s="491"/>
      <c r="AU87" s="491"/>
      <c r="AV87" s="491"/>
      <c r="AW87" s="491"/>
      <c r="AX87" s="491"/>
      <c r="AY87" s="491"/>
      <c r="AZ87" s="491"/>
      <c r="BA87" s="491"/>
      <c r="BB87" s="491"/>
      <c r="BC87" s="491"/>
      <c r="BD87" s="491"/>
      <c r="BE87" s="491"/>
      <c r="BF87" s="491">
        <v>4</v>
      </c>
      <c r="BG87" s="491"/>
      <c r="BH87" s="491"/>
      <c r="BI87" s="491"/>
      <c r="BJ87" s="491"/>
      <c r="BK87" s="491"/>
      <c r="BL87" s="491"/>
      <c r="BM87" s="491"/>
      <c r="BN87" s="491"/>
      <c r="BO87" s="491"/>
      <c r="BP87" s="491"/>
      <c r="BQ87" s="491"/>
      <c r="BR87" s="491"/>
      <c r="BS87" s="491"/>
      <c r="BT87" s="491"/>
      <c r="BU87" s="491"/>
      <c r="BV87" s="491">
        <v>5</v>
      </c>
      <c r="BW87" s="491"/>
      <c r="BX87" s="491"/>
      <c r="BY87" s="491"/>
      <c r="BZ87" s="491"/>
      <c r="CA87" s="491"/>
      <c r="CB87" s="491"/>
      <c r="CC87" s="491"/>
      <c r="CD87" s="491"/>
      <c r="CE87" s="491"/>
      <c r="CF87" s="491"/>
      <c r="CG87" s="491"/>
      <c r="CH87" s="491"/>
      <c r="CI87" s="491"/>
      <c r="CJ87" s="491"/>
      <c r="CK87" s="491"/>
      <c r="CL87" s="491">
        <v>6</v>
      </c>
      <c r="CM87" s="491"/>
      <c r="CN87" s="491"/>
      <c r="CO87" s="491"/>
      <c r="CP87" s="491"/>
      <c r="CQ87" s="491"/>
      <c r="CR87" s="491"/>
      <c r="CS87" s="491"/>
      <c r="CT87" s="491"/>
      <c r="CU87" s="491"/>
      <c r="CV87" s="491"/>
      <c r="CW87" s="491"/>
      <c r="CX87" s="491"/>
      <c r="CY87" s="491"/>
      <c r="CZ87" s="491"/>
      <c r="DA87" s="491"/>
    </row>
    <row r="88" spans="1:105" s="122" customFormat="1" ht="12.75" customHeight="1" x14ac:dyDescent="0.25">
      <c r="A88" s="528">
        <v>1</v>
      </c>
      <c r="B88" s="529"/>
      <c r="C88" s="529"/>
      <c r="D88" s="529"/>
      <c r="E88" s="529"/>
      <c r="F88" s="529"/>
      <c r="G88" s="530"/>
      <c r="H88" s="531" t="s">
        <v>547</v>
      </c>
      <c r="I88" s="532"/>
      <c r="J88" s="532"/>
      <c r="K88" s="532"/>
      <c r="L88" s="532"/>
      <c r="M88" s="532"/>
      <c r="N88" s="532"/>
      <c r="O88" s="532"/>
      <c r="P88" s="532"/>
      <c r="Q88" s="532"/>
      <c r="R88" s="532"/>
      <c r="S88" s="532"/>
      <c r="T88" s="532"/>
      <c r="U88" s="532"/>
      <c r="V88" s="532"/>
      <c r="W88" s="532"/>
      <c r="X88" s="532"/>
      <c r="Y88" s="532"/>
      <c r="Z88" s="532"/>
      <c r="AA88" s="532"/>
      <c r="AB88" s="532"/>
      <c r="AC88" s="532"/>
      <c r="AD88" s="532"/>
      <c r="AE88" s="532"/>
      <c r="AF88" s="532"/>
      <c r="AG88" s="532"/>
      <c r="AH88" s="532"/>
      <c r="AI88" s="532"/>
      <c r="AJ88" s="532"/>
      <c r="AK88" s="532"/>
      <c r="AL88" s="532"/>
      <c r="AM88" s="532"/>
      <c r="AN88" s="532"/>
      <c r="AO88" s="533"/>
      <c r="AP88" s="528" t="s">
        <v>451</v>
      </c>
      <c r="AQ88" s="529"/>
      <c r="AR88" s="529"/>
      <c r="AS88" s="529"/>
      <c r="AT88" s="529"/>
      <c r="AU88" s="529"/>
      <c r="AV88" s="529"/>
      <c r="AW88" s="529"/>
      <c r="AX88" s="529"/>
      <c r="AY88" s="529"/>
      <c r="AZ88" s="529"/>
      <c r="BA88" s="529"/>
      <c r="BB88" s="529"/>
      <c r="BC88" s="529"/>
      <c r="BD88" s="529"/>
      <c r="BE88" s="530"/>
      <c r="BF88" s="528">
        <v>14.2</v>
      </c>
      <c r="BG88" s="529"/>
      <c r="BH88" s="529"/>
      <c r="BI88" s="529"/>
      <c r="BJ88" s="529"/>
      <c r="BK88" s="529"/>
      <c r="BL88" s="529"/>
      <c r="BM88" s="529"/>
      <c r="BN88" s="529"/>
      <c r="BO88" s="529"/>
      <c r="BP88" s="529"/>
      <c r="BQ88" s="529"/>
      <c r="BR88" s="529"/>
      <c r="BS88" s="529"/>
      <c r="BT88" s="529"/>
      <c r="BU88" s="530"/>
      <c r="BV88" s="528">
        <v>281.76</v>
      </c>
      <c r="BW88" s="529"/>
      <c r="BX88" s="529"/>
      <c r="BY88" s="529"/>
      <c r="BZ88" s="529"/>
      <c r="CA88" s="529"/>
      <c r="CB88" s="529"/>
      <c r="CC88" s="529"/>
      <c r="CD88" s="529"/>
      <c r="CE88" s="529"/>
      <c r="CF88" s="529"/>
      <c r="CG88" s="529"/>
      <c r="CH88" s="529"/>
      <c r="CI88" s="529"/>
      <c r="CJ88" s="529"/>
      <c r="CK88" s="530"/>
      <c r="CL88" s="528">
        <v>4000</v>
      </c>
      <c r="CM88" s="529"/>
      <c r="CN88" s="529"/>
      <c r="CO88" s="529"/>
      <c r="CP88" s="529"/>
      <c r="CQ88" s="529"/>
      <c r="CR88" s="529"/>
      <c r="CS88" s="529"/>
      <c r="CT88" s="529"/>
      <c r="CU88" s="529"/>
      <c r="CV88" s="529"/>
      <c r="CW88" s="529"/>
      <c r="CX88" s="529"/>
      <c r="CY88" s="529"/>
      <c r="CZ88" s="529"/>
      <c r="DA88" s="530"/>
    </row>
    <row r="89" spans="1:105" s="122" customFormat="1" ht="12.75" customHeight="1" x14ac:dyDescent="0.25">
      <c r="A89" s="528">
        <v>2</v>
      </c>
      <c r="B89" s="529"/>
      <c r="C89" s="529"/>
      <c r="D89" s="529"/>
      <c r="E89" s="529"/>
      <c r="F89" s="529"/>
      <c r="G89" s="530"/>
      <c r="H89" s="522" t="s">
        <v>550</v>
      </c>
      <c r="I89" s="523"/>
      <c r="J89" s="523"/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523"/>
      <c r="AA89" s="523"/>
      <c r="AB89" s="523"/>
      <c r="AC89" s="523"/>
      <c r="AD89" s="523"/>
      <c r="AE89" s="523"/>
      <c r="AF89" s="523"/>
      <c r="AG89" s="523"/>
      <c r="AH89" s="523"/>
      <c r="AI89" s="523"/>
      <c r="AJ89" s="523"/>
      <c r="AK89" s="523"/>
      <c r="AL89" s="523"/>
      <c r="AM89" s="523"/>
      <c r="AN89" s="523"/>
      <c r="AO89" s="524"/>
      <c r="AP89" s="480">
        <v>1</v>
      </c>
      <c r="AQ89" s="480"/>
      <c r="AR89" s="480"/>
      <c r="AS89" s="480"/>
      <c r="AT89" s="480"/>
      <c r="AU89" s="480"/>
      <c r="AV89" s="480"/>
      <c r="AW89" s="480"/>
      <c r="AX89" s="480"/>
      <c r="AY89" s="480"/>
      <c r="AZ89" s="480"/>
      <c r="BA89" s="480"/>
      <c r="BB89" s="480"/>
      <c r="BC89" s="480"/>
      <c r="BD89" s="480"/>
      <c r="BE89" s="480"/>
      <c r="BF89" s="480">
        <v>5</v>
      </c>
      <c r="BG89" s="480"/>
      <c r="BH89" s="480"/>
      <c r="BI89" s="480"/>
      <c r="BJ89" s="480"/>
      <c r="BK89" s="480"/>
      <c r="BL89" s="480"/>
      <c r="BM89" s="480"/>
      <c r="BN89" s="480"/>
      <c r="BO89" s="480"/>
      <c r="BP89" s="480"/>
      <c r="BQ89" s="480"/>
      <c r="BR89" s="480"/>
      <c r="BS89" s="480"/>
      <c r="BT89" s="480"/>
      <c r="BU89" s="480"/>
      <c r="BV89" s="480">
        <v>4720</v>
      </c>
      <c r="BW89" s="480"/>
      <c r="BX89" s="480"/>
      <c r="BY89" s="480"/>
      <c r="BZ89" s="480"/>
      <c r="CA89" s="480"/>
      <c r="CB89" s="480"/>
      <c r="CC89" s="480"/>
      <c r="CD89" s="480"/>
      <c r="CE89" s="480"/>
      <c r="CF89" s="480"/>
      <c r="CG89" s="480"/>
      <c r="CH89" s="480"/>
      <c r="CI89" s="480"/>
      <c r="CJ89" s="480"/>
      <c r="CK89" s="480"/>
      <c r="CL89" s="480">
        <v>24720</v>
      </c>
      <c r="CM89" s="480"/>
      <c r="CN89" s="480"/>
      <c r="CO89" s="480"/>
      <c r="CP89" s="480"/>
      <c r="CQ89" s="480"/>
      <c r="CR89" s="480"/>
      <c r="CS89" s="480"/>
      <c r="CT89" s="480"/>
      <c r="CU89" s="480"/>
      <c r="CV89" s="480"/>
      <c r="CW89" s="480"/>
      <c r="CX89" s="480"/>
      <c r="CY89" s="480"/>
      <c r="CZ89" s="480"/>
      <c r="DA89" s="480"/>
    </row>
    <row r="90" spans="1:105" s="122" customFormat="1" ht="12.75" customHeight="1" x14ac:dyDescent="0.25">
      <c r="A90" s="528">
        <v>3</v>
      </c>
      <c r="B90" s="529"/>
      <c r="C90" s="529"/>
      <c r="D90" s="529"/>
      <c r="E90" s="529"/>
      <c r="F90" s="529"/>
      <c r="G90" s="530"/>
      <c r="H90" s="534" t="s">
        <v>548</v>
      </c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  <c r="V90" s="535"/>
      <c r="W90" s="535"/>
      <c r="X90" s="535"/>
      <c r="Y90" s="535"/>
      <c r="Z90" s="535"/>
      <c r="AA90" s="535"/>
      <c r="AB90" s="535"/>
      <c r="AC90" s="535"/>
      <c r="AD90" s="535"/>
      <c r="AE90" s="535"/>
      <c r="AF90" s="535"/>
      <c r="AG90" s="535"/>
      <c r="AH90" s="535"/>
      <c r="AI90" s="535"/>
      <c r="AJ90" s="535"/>
      <c r="AK90" s="535"/>
      <c r="AL90" s="535"/>
      <c r="AM90" s="535"/>
      <c r="AN90" s="535"/>
      <c r="AO90" s="536"/>
      <c r="AP90" s="528" t="s">
        <v>451</v>
      </c>
      <c r="AQ90" s="529"/>
      <c r="AR90" s="529"/>
      <c r="AS90" s="529"/>
      <c r="AT90" s="529"/>
      <c r="AU90" s="529"/>
      <c r="AV90" s="529"/>
      <c r="AW90" s="529"/>
      <c r="AX90" s="529"/>
      <c r="AY90" s="529"/>
      <c r="AZ90" s="529"/>
      <c r="BA90" s="529"/>
      <c r="BB90" s="529"/>
      <c r="BC90" s="529"/>
      <c r="BD90" s="529"/>
      <c r="BE90" s="530"/>
      <c r="BF90" s="528">
        <v>200</v>
      </c>
      <c r="BG90" s="529"/>
      <c r="BH90" s="529"/>
      <c r="BI90" s="529"/>
      <c r="BJ90" s="529"/>
      <c r="BK90" s="529"/>
      <c r="BL90" s="529"/>
      <c r="BM90" s="529"/>
      <c r="BN90" s="529"/>
      <c r="BO90" s="529"/>
      <c r="BP90" s="529"/>
      <c r="BQ90" s="529"/>
      <c r="BR90" s="529"/>
      <c r="BS90" s="529"/>
      <c r="BT90" s="529"/>
      <c r="BU90" s="530"/>
      <c r="BV90" s="528">
        <v>30</v>
      </c>
      <c r="BW90" s="529"/>
      <c r="BX90" s="529"/>
      <c r="BY90" s="529"/>
      <c r="BZ90" s="529"/>
      <c r="CA90" s="529"/>
      <c r="CB90" s="529"/>
      <c r="CC90" s="529"/>
      <c r="CD90" s="529"/>
      <c r="CE90" s="529"/>
      <c r="CF90" s="529"/>
      <c r="CG90" s="529"/>
      <c r="CH90" s="529"/>
      <c r="CI90" s="529"/>
      <c r="CJ90" s="529"/>
      <c r="CK90" s="530"/>
      <c r="CL90" s="528">
        <v>6000</v>
      </c>
      <c r="CM90" s="529"/>
      <c r="CN90" s="529"/>
      <c r="CO90" s="529"/>
      <c r="CP90" s="529"/>
      <c r="CQ90" s="529"/>
      <c r="CR90" s="529"/>
      <c r="CS90" s="529"/>
      <c r="CT90" s="529"/>
      <c r="CU90" s="529"/>
      <c r="CV90" s="529"/>
      <c r="CW90" s="529"/>
      <c r="CX90" s="529"/>
      <c r="CY90" s="529"/>
      <c r="CZ90" s="529"/>
      <c r="DA90" s="530"/>
    </row>
    <row r="91" spans="1:105" s="123" customFormat="1" ht="12.75" customHeight="1" x14ac:dyDescent="0.25">
      <c r="A91" s="484"/>
      <c r="B91" s="484"/>
      <c r="C91" s="484"/>
      <c r="D91" s="484"/>
      <c r="E91" s="484"/>
      <c r="F91" s="484"/>
      <c r="G91" s="484"/>
      <c r="H91" s="566" t="s">
        <v>312</v>
      </c>
      <c r="I91" s="567"/>
      <c r="J91" s="567"/>
      <c r="K91" s="567"/>
      <c r="L91" s="567"/>
      <c r="M91" s="567"/>
      <c r="N91" s="567"/>
      <c r="O91" s="567"/>
      <c r="P91" s="567"/>
      <c r="Q91" s="567"/>
      <c r="R91" s="567"/>
      <c r="S91" s="567"/>
      <c r="T91" s="567"/>
      <c r="U91" s="567"/>
      <c r="V91" s="567"/>
      <c r="W91" s="567"/>
      <c r="X91" s="567"/>
      <c r="Y91" s="567"/>
      <c r="Z91" s="567"/>
      <c r="AA91" s="567"/>
      <c r="AB91" s="567"/>
      <c r="AC91" s="567"/>
      <c r="AD91" s="567"/>
      <c r="AE91" s="567"/>
      <c r="AF91" s="567"/>
      <c r="AG91" s="567"/>
      <c r="AH91" s="567"/>
      <c r="AI91" s="567"/>
      <c r="AJ91" s="567"/>
      <c r="AK91" s="567"/>
      <c r="AL91" s="567"/>
      <c r="AM91" s="567"/>
      <c r="AN91" s="567"/>
      <c r="AO91" s="568"/>
      <c r="AP91" s="480" t="s">
        <v>7</v>
      </c>
      <c r="AQ91" s="480"/>
      <c r="AR91" s="480"/>
      <c r="AS91" s="480"/>
      <c r="AT91" s="480"/>
      <c r="AU91" s="480"/>
      <c r="AV91" s="480"/>
      <c r="AW91" s="480"/>
      <c r="AX91" s="480"/>
      <c r="AY91" s="480"/>
      <c r="AZ91" s="480"/>
      <c r="BA91" s="480"/>
      <c r="BB91" s="480"/>
      <c r="BC91" s="480"/>
      <c r="BD91" s="480"/>
      <c r="BE91" s="480"/>
      <c r="BF91" s="480" t="s">
        <v>7</v>
      </c>
      <c r="BG91" s="480"/>
      <c r="BH91" s="480"/>
      <c r="BI91" s="480"/>
      <c r="BJ91" s="480"/>
      <c r="BK91" s="480"/>
      <c r="BL91" s="480"/>
      <c r="BM91" s="480"/>
      <c r="BN91" s="480"/>
      <c r="BO91" s="480"/>
      <c r="BP91" s="480"/>
      <c r="BQ91" s="480"/>
      <c r="BR91" s="480"/>
      <c r="BS91" s="480"/>
      <c r="BT91" s="480"/>
      <c r="BU91" s="480"/>
      <c r="BV91" s="480" t="s">
        <v>7</v>
      </c>
      <c r="BW91" s="480"/>
      <c r="BX91" s="480"/>
      <c r="BY91" s="480"/>
      <c r="BZ91" s="480"/>
      <c r="CA91" s="480"/>
      <c r="CB91" s="480"/>
      <c r="CC91" s="480"/>
      <c r="CD91" s="480"/>
      <c r="CE91" s="480"/>
      <c r="CF91" s="480"/>
      <c r="CG91" s="480"/>
      <c r="CH91" s="480"/>
      <c r="CI91" s="480"/>
      <c r="CJ91" s="480"/>
      <c r="CK91" s="480"/>
      <c r="CL91" s="558">
        <f>SUM(CL88:DA90)</f>
        <v>34720</v>
      </c>
      <c r="CM91" s="558"/>
      <c r="CN91" s="558"/>
      <c r="CO91" s="558"/>
      <c r="CP91" s="558"/>
      <c r="CQ91" s="558"/>
      <c r="CR91" s="558"/>
      <c r="CS91" s="558"/>
      <c r="CT91" s="558"/>
      <c r="CU91" s="558"/>
      <c r="CV91" s="558"/>
      <c r="CW91" s="558"/>
      <c r="CX91" s="558"/>
      <c r="CY91" s="558"/>
      <c r="CZ91" s="558"/>
      <c r="DA91" s="558"/>
    </row>
    <row r="92" spans="1:105" ht="10.5" customHeight="1" x14ac:dyDescent="0.25"/>
    <row r="93" spans="1:105" s="264" customFormat="1" ht="14.25" x14ac:dyDescent="0.2">
      <c r="A93" s="494" t="s">
        <v>313</v>
      </c>
      <c r="B93" s="494"/>
      <c r="C93" s="494"/>
      <c r="D93" s="494"/>
      <c r="E93" s="494"/>
      <c r="F93" s="494"/>
      <c r="G93" s="494"/>
      <c r="H93" s="494"/>
      <c r="I93" s="494"/>
      <c r="J93" s="494"/>
      <c r="K93" s="494"/>
      <c r="L93" s="494"/>
      <c r="M93" s="494"/>
      <c r="N93" s="494"/>
      <c r="O93" s="494"/>
      <c r="P93" s="494"/>
      <c r="Q93" s="494"/>
      <c r="R93" s="494"/>
      <c r="S93" s="494"/>
      <c r="T93" s="494"/>
      <c r="U93" s="494"/>
      <c r="V93" s="494"/>
      <c r="W93" s="494"/>
      <c r="X93" s="494"/>
      <c r="Y93" s="494"/>
      <c r="Z93" s="494"/>
      <c r="AA93" s="494"/>
      <c r="AB93" s="494"/>
      <c r="AC93" s="494"/>
      <c r="AD93" s="494"/>
      <c r="AE93" s="494"/>
      <c r="AF93" s="494"/>
      <c r="AG93" s="494"/>
      <c r="AH93" s="494"/>
      <c r="AI93" s="494"/>
      <c r="AJ93" s="494"/>
      <c r="AK93" s="494"/>
      <c r="AL93" s="494"/>
      <c r="AM93" s="494"/>
      <c r="AN93" s="494"/>
      <c r="AO93" s="494"/>
      <c r="AP93" s="494"/>
      <c r="AQ93" s="494"/>
      <c r="AR93" s="494"/>
      <c r="AS93" s="494"/>
      <c r="AT93" s="494"/>
      <c r="AU93" s="494"/>
      <c r="AV93" s="494"/>
      <c r="AW93" s="494"/>
      <c r="AX93" s="494"/>
      <c r="AY93" s="494"/>
      <c r="AZ93" s="494"/>
      <c r="BA93" s="494"/>
      <c r="BB93" s="494"/>
      <c r="BC93" s="494"/>
      <c r="BD93" s="494"/>
      <c r="BE93" s="494"/>
      <c r="BF93" s="494"/>
      <c r="BG93" s="494"/>
      <c r="BH93" s="494"/>
      <c r="BI93" s="494"/>
      <c r="BJ93" s="494"/>
      <c r="BK93" s="494"/>
      <c r="BL93" s="494"/>
      <c r="BM93" s="494"/>
      <c r="BN93" s="494"/>
      <c r="BO93" s="494"/>
      <c r="BP93" s="494"/>
      <c r="BQ93" s="494"/>
      <c r="BR93" s="494"/>
      <c r="BS93" s="494"/>
      <c r="BT93" s="494"/>
      <c r="BU93" s="494"/>
      <c r="BV93" s="494"/>
      <c r="BW93" s="494"/>
      <c r="BX93" s="494"/>
      <c r="BY93" s="494"/>
      <c r="BZ93" s="494"/>
      <c r="CA93" s="494"/>
      <c r="CB93" s="494"/>
      <c r="CC93" s="494"/>
      <c r="CD93" s="494"/>
      <c r="CE93" s="494"/>
      <c r="CF93" s="494"/>
      <c r="CG93" s="494"/>
      <c r="CH93" s="494"/>
      <c r="CI93" s="494"/>
      <c r="CJ93" s="494"/>
      <c r="CK93" s="494"/>
      <c r="CL93" s="494"/>
      <c r="CM93" s="494"/>
      <c r="CN93" s="494"/>
      <c r="CO93" s="494"/>
      <c r="CP93" s="494"/>
      <c r="CQ93" s="494"/>
      <c r="CR93" s="494"/>
      <c r="CS93" s="494"/>
      <c r="CT93" s="494"/>
      <c r="CU93" s="494"/>
      <c r="CV93" s="494"/>
      <c r="CW93" s="494"/>
      <c r="CX93" s="494"/>
      <c r="CY93" s="494"/>
      <c r="CZ93" s="494"/>
      <c r="DA93" s="494"/>
    </row>
    <row r="94" spans="1:105" ht="10.5" customHeight="1" x14ac:dyDescent="0.25"/>
    <row r="95" spans="1:105" s="265" customFormat="1" ht="45" customHeight="1" x14ac:dyDescent="0.25">
      <c r="A95" s="503" t="s">
        <v>249</v>
      </c>
      <c r="B95" s="504"/>
      <c r="C95" s="504"/>
      <c r="D95" s="504"/>
      <c r="E95" s="504"/>
      <c r="F95" s="504"/>
      <c r="G95" s="505"/>
      <c r="H95" s="503" t="s">
        <v>301</v>
      </c>
      <c r="I95" s="504"/>
      <c r="J95" s="504"/>
      <c r="K95" s="504"/>
      <c r="L95" s="504"/>
      <c r="M95" s="504"/>
      <c r="N95" s="504"/>
      <c r="O95" s="504"/>
      <c r="P95" s="504"/>
      <c r="Q95" s="504"/>
      <c r="R95" s="504"/>
      <c r="S95" s="504"/>
      <c r="T95" s="504"/>
      <c r="U95" s="504"/>
      <c r="V95" s="504"/>
      <c r="W95" s="504"/>
      <c r="X95" s="504"/>
      <c r="Y95" s="504"/>
      <c r="Z95" s="504"/>
      <c r="AA95" s="504"/>
      <c r="AB95" s="504"/>
      <c r="AC95" s="504"/>
      <c r="AD95" s="504"/>
      <c r="AE95" s="504"/>
      <c r="AF95" s="504"/>
      <c r="AG95" s="504"/>
      <c r="AH95" s="504"/>
      <c r="AI95" s="504"/>
      <c r="AJ95" s="504"/>
      <c r="AK95" s="504"/>
      <c r="AL95" s="504"/>
      <c r="AM95" s="504"/>
      <c r="AN95" s="504"/>
      <c r="AO95" s="504"/>
      <c r="AP95" s="504"/>
      <c r="AQ95" s="504"/>
      <c r="AR95" s="504"/>
      <c r="AS95" s="504"/>
      <c r="AT95" s="504"/>
      <c r="AU95" s="504"/>
      <c r="AV95" s="504"/>
      <c r="AW95" s="504"/>
      <c r="AX95" s="504"/>
      <c r="AY95" s="504"/>
      <c r="AZ95" s="504"/>
      <c r="BA95" s="504"/>
      <c r="BB95" s="504"/>
      <c r="BC95" s="505"/>
      <c r="BD95" s="503" t="s">
        <v>314</v>
      </c>
      <c r="BE95" s="504"/>
      <c r="BF95" s="504"/>
      <c r="BG95" s="504"/>
      <c r="BH95" s="504"/>
      <c r="BI95" s="504"/>
      <c r="BJ95" s="504"/>
      <c r="BK95" s="504"/>
      <c r="BL95" s="504"/>
      <c r="BM95" s="504"/>
      <c r="BN95" s="504"/>
      <c r="BO95" s="504"/>
      <c r="BP95" s="504"/>
      <c r="BQ95" s="504"/>
      <c r="BR95" s="504"/>
      <c r="BS95" s="505"/>
      <c r="BT95" s="503" t="s">
        <v>315</v>
      </c>
      <c r="BU95" s="504"/>
      <c r="BV95" s="504"/>
      <c r="BW95" s="504"/>
      <c r="BX95" s="504"/>
      <c r="BY95" s="504"/>
      <c r="BZ95" s="504"/>
      <c r="CA95" s="504"/>
      <c r="CB95" s="504"/>
      <c r="CC95" s="504"/>
      <c r="CD95" s="504"/>
      <c r="CE95" s="504"/>
      <c r="CF95" s="504"/>
      <c r="CG95" s="504"/>
      <c r="CH95" s="504"/>
      <c r="CI95" s="505"/>
      <c r="CJ95" s="503" t="s">
        <v>316</v>
      </c>
      <c r="CK95" s="504"/>
      <c r="CL95" s="504"/>
      <c r="CM95" s="504"/>
      <c r="CN95" s="504"/>
      <c r="CO95" s="504"/>
      <c r="CP95" s="504"/>
      <c r="CQ95" s="504"/>
      <c r="CR95" s="504"/>
      <c r="CS95" s="504"/>
      <c r="CT95" s="504"/>
      <c r="CU95" s="504"/>
      <c r="CV95" s="504"/>
      <c r="CW95" s="504"/>
      <c r="CX95" s="504"/>
      <c r="CY95" s="504"/>
      <c r="CZ95" s="504"/>
      <c r="DA95" s="505"/>
    </row>
    <row r="96" spans="1:105" s="122" customFormat="1" ht="12.75" x14ac:dyDescent="0.25">
      <c r="A96" s="491">
        <v>1</v>
      </c>
      <c r="B96" s="491"/>
      <c r="C96" s="491"/>
      <c r="D96" s="491"/>
      <c r="E96" s="491"/>
      <c r="F96" s="491"/>
      <c r="G96" s="491"/>
      <c r="H96" s="491">
        <v>2</v>
      </c>
      <c r="I96" s="491"/>
      <c r="J96" s="491"/>
      <c r="K96" s="491"/>
      <c r="L96" s="491"/>
      <c r="M96" s="491"/>
      <c r="N96" s="491"/>
      <c r="O96" s="491"/>
      <c r="P96" s="491"/>
      <c r="Q96" s="491"/>
      <c r="R96" s="491"/>
      <c r="S96" s="491"/>
      <c r="T96" s="491"/>
      <c r="U96" s="491"/>
      <c r="V96" s="491"/>
      <c r="W96" s="491"/>
      <c r="X96" s="491"/>
      <c r="Y96" s="491"/>
      <c r="Z96" s="491"/>
      <c r="AA96" s="491"/>
      <c r="AB96" s="491"/>
      <c r="AC96" s="491"/>
      <c r="AD96" s="491"/>
      <c r="AE96" s="491"/>
      <c r="AF96" s="491"/>
      <c r="AG96" s="491"/>
      <c r="AH96" s="491"/>
      <c r="AI96" s="491"/>
      <c r="AJ96" s="491"/>
      <c r="AK96" s="491"/>
      <c r="AL96" s="491"/>
      <c r="AM96" s="491"/>
      <c r="AN96" s="491"/>
      <c r="AO96" s="491"/>
      <c r="AP96" s="491"/>
      <c r="AQ96" s="491"/>
      <c r="AR96" s="491"/>
      <c r="AS96" s="491"/>
      <c r="AT96" s="491"/>
      <c r="AU96" s="491"/>
      <c r="AV96" s="491"/>
      <c r="AW96" s="491"/>
      <c r="AX96" s="491"/>
      <c r="AY96" s="491"/>
      <c r="AZ96" s="491"/>
      <c r="BA96" s="491"/>
      <c r="BB96" s="491"/>
      <c r="BC96" s="491"/>
      <c r="BD96" s="491">
        <v>3</v>
      </c>
      <c r="BE96" s="491"/>
      <c r="BF96" s="491"/>
      <c r="BG96" s="491"/>
      <c r="BH96" s="491"/>
      <c r="BI96" s="491"/>
      <c r="BJ96" s="491"/>
      <c r="BK96" s="491"/>
      <c r="BL96" s="491"/>
      <c r="BM96" s="491"/>
      <c r="BN96" s="491"/>
      <c r="BO96" s="491"/>
      <c r="BP96" s="491"/>
      <c r="BQ96" s="491"/>
      <c r="BR96" s="491"/>
      <c r="BS96" s="491"/>
      <c r="BT96" s="491">
        <v>4</v>
      </c>
      <c r="BU96" s="491"/>
      <c r="BV96" s="491"/>
      <c r="BW96" s="491"/>
      <c r="BX96" s="491"/>
      <c r="BY96" s="491"/>
      <c r="BZ96" s="491"/>
      <c r="CA96" s="491"/>
      <c r="CB96" s="491"/>
      <c r="CC96" s="491"/>
      <c r="CD96" s="491"/>
      <c r="CE96" s="491"/>
      <c r="CF96" s="491"/>
      <c r="CG96" s="491"/>
      <c r="CH96" s="491"/>
      <c r="CI96" s="491"/>
      <c r="CJ96" s="491">
        <v>5</v>
      </c>
      <c r="CK96" s="491"/>
      <c r="CL96" s="491"/>
      <c r="CM96" s="491"/>
      <c r="CN96" s="491"/>
      <c r="CO96" s="491"/>
      <c r="CP96" s="491"/>
      <c r="CQ96" s="491"/>
      <c r="CR96" s="491"/>
      <c r="CS96" s="491"/>
      <c r="CT96" s="491"/>
      <c r="CU96" s="491"/>
      <c r="CV96" s="491"/>
      <c r="CW96" s="491"/>
      <c r="CX96" s="491"/>
      <c r="CY96" s="491"/>
      <c r="CZ96" s="491"/>
      <c r="DA96" s="491"/>
    </row>
    <row r="97" spans="1:105" s="123" customFormat="1" ht="15" customHeight="1" x14ac:dyDescent="0.25">
      <c r="A97" s="484" t="s">
        <v>274</v>
      </c>
      <c r="B97" s="484"/>
      <c r="C97" s="484"/>
      <c r="D97" s="484"/>
      <c r="E97" s="484"/>
      <c r="F97" s="484"/>
      <c r="G97" s="484"/>
      <c r="H97" s="549" t="s">
        <v>725</v>
      </c>
      <c r="I97" s="549"/>
      <c r="J97" s="549"/>
      <c r="K97" s="549"/>
      <c r="L97" s="549"/>
      <c r="M97" s="549"/>
      <c r="N97" s="549"/>
      <c r="O97" s="549"/>
      <c r="P97" s="549"/>
      <c r="Q97" s="549"/>
      <c r="R97" s="549"/>
      <c r="S97" s="549"/>
      <c r="T97" s="549"/>
      <c r="U97" s="549"/>
      <c r="V97" s="549"/>
      <c r="W97" s="549"/>
      <c r="X97" s="549"/>
      <c r="Y97" s="549"/>
      <c r="Z97" s="549"/>
      <c r="AA97" s="549"/>
      <c r="AB97" s="549"/>
      <c r="AC97" s="549"/>
      <c r="AD97" s="549"/>
      <c r="AE97" s="549"/>
      <c r="AF97" s="549"/>
      <c r="AG97" s="549"/>
      <c r="AH97" s="549"/>
      <c r="AI97" s="549"/>
      <c r="AJ97" s="549"/>
      <c r="AK97" s="549"/>
      <c r="AL97" s="549"/>
      <c r="AM97" s="549"/>
      <c r="AN97" s="549"/>
      <c r="AO97" s="549"/>
      <c r="AP97" s="549"/>
      <c r="AQ97" s="549"/>
      <c r="AR97" s="549"/>
      <c r="AS97" s="549"/>
      <c r="AT97" s="549"/>
      <c r="AU97" s="549"/>
      <c r="AV97" s="549"/>
      <c r="AW97" s="549"/>
      <c r="AX97" s="549"/>
      <c r="AY97" s="549"/>
      <c r="AZ97" s="549"/>
      <c r="BA97" s="549"/>
      <c r="BB97" s="549"/>
      <c r="BC97" s="549"/>
      <c r="BD97" s="480">
        <v>2</v>
      </c>
      <c r="BE97" s="480"/>
      <c r="BF97" s="480"/>
      <c r="BG97" s="480"/>
      <c r="BH97" s="480"/>
      <c r="BI97" s="480"/>
      <c r="BJ97" s="480"/>
      <c r="BK97" s="480"/>
      <c r="BL97" s="480"/>
      <c r="BM97" s="480"/>
      <c r="BN97" s="480"/>
      <c r="BO97" s="480"/>
      <c r="BP97" s="480"/>
      <c r="BQ97" s="480"/>
      <c r="BR97" s="480"/>
      <c r="BS97" s="480"/>
      <c r="BT97" s="480">
        <v>18624.5</v>
      </c>
      <c r="BU97" s="480"/>
      <c r="BV97" s="480"/>
      <c r="BW97" s="480"/>
      <c r="BX97" s="480"/>
      <c r="BY97" s="480"/>
      <c r="BZ97" s="480"/>
      <c r="CA97" s="480"/>
      <c r="CB97" s="480"/>
      <c r="CC97" s="480"/>
      <c r="CD97" s="480"/>
      <c r="CE97" s="480"/>
      <c r="CF97" s="480"/>
      <c r="CG97" s="480"/>
      <c r="CH97" s="480"/>
      <c r="CI97" s="480"/>
      <c r="CJ97" s="454">
        <v>37249</v>
      </c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/>
      <c r="CX97" s="454"/>
      <c r="CY97" s="454"/>
      <c r="CZ97" s="454"/>
      <c r="DA97" s="454"/>
    </row>
    <row r="98" spans="1:105" ht="10.5" customHeight="1" x14ac:dyDescent="0.25"/>
    <row r="99" spans="1:105" s="264" customFormat="1" ht="14.25" x14ac:dyDescent="0.2">
      <c r="A99" s="494" t="s">
        <v>317</v>
      </c>
      <c r="B99" s="494"/>
      <c r="C99" s="494"/>
      <c r="D99" s="494"/>
      <c r="E99" s="494"/>
      <c r="F99" s="494"/>
      <c r="G99" s="494"/>
      <c r="H99" s="494"/>
      <c r="I99" s="494"/>
      <c r="J99" s="494"/>
      <c r="K99" s="494"/>
      <c r="L99" s="494"/>
      <c r="M99" s="494"/>
      <c r="N99" s="494"/>
      <c r="O99" s="494"/>
      <c r="P99" s="494"/>
      <c r="Q99" s="494"/>
      <c r="R99" s="494"/>
      <c r="S99" s="494"/>
      <c r="T99" s="494"/>
      <c r="U99" s="494"/>
      <c r="V99" s="494"/>
      <c r="W99" s="494"/>
      <c r="X99" s="494"/>
      <c r="Y99" s="494"/>
      <c r="Z99" s="494"/>
      <c r="AA99" s="494"/>
      <c r="AB99" s="494"/>
      <c r="AC99" s="494"/>
      <c r="AD99" s="494"/>
      <c r="AE99" s="494"/>
      <c r="AF99" s="494"/>
      <c r="AG99" s="494"/>
      <c r="AH99" s="494"/>
      <c r="AI99" s="494"/>
      <c r="AJ99" s="494"/>
      <c r="AK99" s="494"/>
      <c r="AL99" s="494"/>
      <c r="AM99" s="494"/>
      <c r="AN99" s="494"/>
      <c r="AO99" s="494"/>
      <c r="AP99" s="494"/>
      <c r="AQ99" s="494"/>
      <c r="AR99" s="494"/>
      <c r="AS99" s="494"/>
      <c r="AT99" s="494"/>
      <c r="AU99" s="494"/>
      <c r="AV99" s="494"/>
      <c r="AW99" s="494"/>
      <c r="AX99" s="494"/>
      <c r="AY99" s="494"/>
      <c r="AZ99" s="494"/>
      <c r="BA99" s="494"/>
      <c r="BB99" s="494"/>
      <c r="BC99" s="494"/>
      <c r="BD99" s="494"/>
      <c r="BE99" s="494"/>
      <c r="BF99" s="494"/>
      <c r="BG99" s="494"/>
      <c r="BH99" s="494"/>
      <c r="BI99" s="494"/>
      <c r="BJ99" s="494"/>
      <c r="BK99" s="494"/>
      <c r="BL99" s="494"/>
      <c r="BM99" s="494"/>
      <c r="BN99" s="494"/>
      <c r="BO99" s="494"/>
      <c r="BP99" s="494"/>
      <c r="BQ99" s="494"/>
      <c r="BR99" s="494"/>
      <c r="BS99" s="494"/>
      <c r="BT99" s="494"/>
      <c r="BU99" s="494"/>
      <c r="BV99" s="494"/>
      <c r="BW99" s="494"/>
      <c r="BX99" s="494"/>
      <c r="BY99" s="494"/>
      <c r="BZ99" s="494"/>
      <c r="CA99" s="494"/>
      <c r="CB99" s="494"/>
      <c r="CC99" s="494"/>
      <c r="CD99" s="494"/>
      <c r="CE99" s="494"/>
      <c r="CF99" s="494"/>
      <c r="CG99" s="494"/>
      <c r="CH99" s="494"/>
      <c r="CI99" s="494"/>
      <c r="CJ99" s="494"/>
      <c r="CK99" s="494"/>
      <c r="CL99" s="494"/>
      <c r="CM99" s="494"/>
      <c r="CN99" s="494"/>
      <c r="CO99" s="494"/>
      <c r="CP99" s="494"/>
      <c r="CQ99" s="494"/>
      <c r="CR99" s="494"/>
      <c r="CS99" s="494"/>
      <c r="CT99" s="494"/>
      <c r="CU99" s="494"/>
      <c r="CV99" s="494"/>
      <c r="CW99" s="494"/>
      <c r="CX99" s="494"/>
      <c r="CY99" s="494"/>
      <c r="CZ99" s="494"/>
      <c r="DA99" s="494"/>
    </row>
    <row r="100" spans="1:105" ht="10.5" customHeight="1" x14ac:dyDescent="0.25"/>
    <row r="101" spans="1:105" s="265" customFormat="1" ht="45" customHeight="1" x14ac:dyDescent="0.25">
      <c r="A101" s="512" t="s">
        <v>249</v>
      </c>
      <c r="B101" s="513"/>
      <c r="C101" s="513"/>
      <c r="D101" s="513"/>
      <c r="E101" s="513"/>
      <c r="F101" s="513"/>
      <c r="G101" s="514"/>
      <c r="H101" s="512" t="s">
        <v>0</v>
      </c>
      <c r="I101" s="513"/>
      <c r="J101" s="513"/>
      <c r="K101" s="513"/>
      <c r="L101" s="513"/>
      <c r="M101" s="513"/>
      <c r="N101" s="513"/>
      <c r="O101" s="513"/>
      <c r="P101" s="513"/>
      <c r="Q101" s="513"/>
      <c r="R101" s="513"/>
      <c r="S101" s="513"/>
      <c r="T101" s="513"/>
      <c r="U101" s="513"/>
      <c r="V101" s="513"/>
      <c r="W101" s="513"/>
      <c r="X101" s="513"/>
      <c r="Y101" s="513"/>
      <c r="Z101" s="513"/>
      <c r="AA101" s="513"/>
      <c r="AB101" s="513"/>
      <c r="AC101" s="513"/>
      <c r="AD101" s="513"/>
      <c r="AE101" s="513"/>
      <c r="AF101" s="513"/>
      <c r="AG101" s="513"/>
      <c r="AH101" s="513"/>
      <c r="AI101" s="513"/>
      <c r="AJ101" s="513"/>
      <c r="AK101" s="513"/>
      <c r="AL101" s="513"/>
      <c r="AM101" s="513"/>
      <c r="AN101" s="513"/>
      <c r="AO101" s="514"/>
      <c r="AP101" s="512" t="s">
        <v>318</v>
      </c>
      <c r="AQ101" s="513"/>
      <c r="AR101" s="513"/>
      <c r="AS101" s="513"/>
      <c r="AT101" s="513"/>
      <c r="AU101" s="513"/>
      <c r="AV101" s="513"/>
      <c r="AW101" s="513"/>
      <c r="AX101" s="513"/>
      <c r="AY101" s="513"/>
      <c r="AZ101" s="513"/>
      <c r="BA101" s="513"/>
      <c r="BB101" s="513"/>
      <c r="BC101" s="513"/>
      <c r="BD101" s="513"/>
      <c r="BE101" s="514"/>
      <c r="BF101" s="512" t="s">
        <v>319</v>
      </c>
      <c r="BG101" s="513"/>
      <c r="BH101" s="513"/>
      <c r="BI101" s="513"/>
      <c r="BJ101" s="513"/>
      <c r="BK101" s="513"/>
      <c r="BL101" s="513"/>
      <c r="BM101" s="513"/>
      <c r="BN101" s="513"/>
      <c r="BO101" s="513"/>
      <c r="BP101" s="513"/>
      <c r="BQ101" s="513"/>
      <c r="BR101" s="513"/>
      <c r="BS101" s="513"/>
      <c r="BT101" s="513"/>
      <c r="BU101" s="514"/>
      <c r="BV101" s="512" t="s">
        <v>320</v>
      </c>
      <c r="BW101" s="513"/>
      <c r="BX101" s="513"/>
      <c r="BY101" s="513"/>
      <c r="BZ101" s="513"/>
      <c r="CA101" s="513"/>
      <c r="CB101" s="513"/>
      <c r="CC101" s="513"/>
      <c r="CD101" s="513"/>
      <c r="CE101" s="513"/>
      <c r="CF101" s="513"/>
      <c r="CG101" s="513"/>
      <c r="CH101" s="513"/>
      <c r="CI101" s="513"/>
      <c r="CJ101" s="513"/>
      <c r="CK101" s="514"/>
      <c r="CL101" s="512" t="s">
        <v>321</v>
      </c>
      <c r="CM101" s="513"/>
      <c r="CN101" s="513"/>
      <c r="CO101" s="513"/>
      <c r="CP101" s="513"/>
      <c r="CQ101" s="513"/>
      <c r="CR101" s="513"/>
      <c r="CS101" s="513"/>
      <c r="CT101" s="513"/>
      <c r="CU101" s="513"/>
      <c r="CV101" s="513"/>
      <c r="CW101" s="513"/>
      <c r="CX101" s="513"/>
      <c r="CY101" s="513"/>
      <c r="CZ101" s="513"/>
      <c r="DA101" s="514"/>
    </row>
    <row r="102" spans="1:105" s="122" customFormat="1" ht="12.75" x14ac:dyDescent="0.25">
      <c r="A102" s="491">
        <v>1</v>
      </c>
      <c r="B102" s="491"/>
      <c r="C102" s="491"/>
      <c r="D102" s="491"/>
      <c r="E102" s="491"/>
      <c r="F102" s="491"/>
      <c r="G102" s="491"/>
      <c r="H102" s="491">
        <v>2</v>
      </c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491"/>
      <c r="Z102" s="491"/>
      <c r="AA102" s="491"/>
      <c r="AB102" s="491"/>
      <c r="AC102" s="491"/>
      <c r="AD102" s="491"/>
      <c r="AE102" s="491"/>
      <c r="AF102" s="491"/>
      <c r="AG102" s="491"/>
      <c r="AH102" s="491"/>
      <c r="AI102" s="491"/>
      <c r="AJ102" s="491"/>
      <c r="AK102" s="491"/>
      <c r="AL102" s="491"/>
      <c r="AM102" s="491"/>
      <c r="AN102" s="491"/>
      <c r="AO102" s="491"/>
      <c r="AP102" s="491">
        <v>4</v>
      </c>
      <c r="AQ102" s="491"/>
      <c r="AR102" s="491"/>
      <c r="AS102" s="491"/>
      <c r="AT102" s="491"/>
      <c r="AU102" s="491"/>
      <c r="AV102" s="491"/>
      <c r="AW102" s="491"/>
      <c r="AX102" s="491"/>
      <c r="AY102" s="491"/>
      <c r="AZ102" s="491"/>
      <c r="BA102" s="491"/>
      <c r="BB102" s="491"/>
      <c r="BC102" s="491"/>
      <c r="BD102" s="491"/>
      <c r="BE102" s="491"/>
      <c r="BF102" s="491">
        <v>5</v>
      </c>
      <c r="BG102" s="491"/>
      <c r="BH102" s="491"/>
      <c r="BI102" s="491"/>
      <c r="BJ102" s="491"/>
      <c r="BK102" s="491"/>
      <c r="BL102" s="491"/>
      <c r="BM102" s="491"/>
      <c r="BN102" s="491"/>
      <c r="BO102" s="491"/>
      <c r="BP102" s="491"/>
      <c r="BQ102" s="491"/>
      <c r="BR102" s="491"/>
      <c r="BS102" s="491"/>
      <c r="BT102" s="491"/>
      <c r="BU102" s="491"/>
      <c r="BV102" s="491">
        <v>6</v>
      </c>
      <c r="BW102" s="491"/>
      <c r="BX102" s="491"/>
      <c r="BY102" s="491"/>
      <c r="BZ102" s="491"/>
      <c r="CA102" s="491"/>
      <c r="CB102" s="491"/>
      <c r="CC102" s="491"/>
      <c r="CD102" s="491"/>
      <c r="CE102" s="491"/>
      <c r="CF102" s="491"/>
      <c r="CG102" s="491"/>
      <c r="CH102" s="491"/>
      <c r="CI102" s="491"/>
      <c r="CJ102" s="491"/>
      <c r="CK102" s="491"/>
      <c r="CL102" s="491">
        <v>6</v>
      </c>
      <c r="CM102" s="491"/>
      <c r="CN102" s="491"/>
      <c r="CO102" s="491"/>
      <c r="CP102" s="491"/>
      <c r="CQ102" s="491"/>
      <c r="CR102" s="491"/>
      <c r="CS102" s="491"/>
      <c r="CT102" s="491"/>
      <c r="CU102" s="491"/>
      <c r="CV102" s="491"/>
      <c r="CW102" s="491"/>
      <c r="CX102" s="491"/>
      <c r="CY102" s="491"/>
      <c r="CZ102" s="491"/>
      <c r="DA102" s="491"/>
    </row>
    <row r="103" spans="1:105" s="123" customFormat="1" ht="15" customHeight="1" x14ac:dyDescent="0.25">
      <c r="A103" s="484" t="s">
        <v>274</v>
      </c>
      <c r="B103" s="484"/>
      <c r="C103" s="484"/>
      <c r="D103" s="484"/>
      <c r="E103" s="484"/>
      <c r="F103" s="484"/>
      <c r="G103" s="484"/>
      <c r="H103" s="549" t="s">
        <v>551</v>
      </c>
      <c r="I103" s="549"/>
      <c r="J103" s="549"/>
      <c r="K103" s="549"/>
      <c r="L103" s="549"/>
      <c r="M103" s="549"/>
      <c r="N103" s="549"/>
      <c r="O103" s="549"/>
      <c r="P103" s="549"/>
      <c r="Q103" s="549"/>
      <c r="R103" s="549"/>
      <c r="S103" s="549"/>
      <c r="T103" s="549"/>
      <c r="U103" s="549"/>
      <c r="V103" s="549"/>
      <c r="W103" s="549"/>
      <c r="X103" s="549"/>
      <c r="Y103" s="549"/>
      <c r="Z103" s="549"/>
      <c r="AA103" s="549"/>
      <c r="AB103" s="549"/>
      <c r="AC103" s="549"/>
      <c r="AD103" s="549"/>
      <c r="AE103" s="549"/>
      <c r="AF103" s="549"/>
      <c r="AG103" s="549"/>
      <c r="AH103" s="549"/>
      <c r="AI103" s="549"/>
      <c r="AJ103" s="549"/>
      <c r="AK103" s="549"/>
      <c r="AL103" s="549"/>
      <c r="AM103" s="549"/>
      <c r="AN103" s="549"/>
      <c r="AO103" s="549"/>
      <c r="AP103" s="480">
        <v>180</v>
      </c>
      <c r="AQ103" s="480"/>
      <c r="AR103" s="480"/>
      <c r="AS103" s="480"/>
      <c r="AT103" s="480"/>
      <c r="AU103" s="480"/>
      <c r="AV103" s="480"/>
      <c r="AW103" s="480"/>
      <c r="AX103" s="480"/>
      <c r="AY103" s="480"/>
      <c r="AZ103" s="480"/>
      <c r="BA103" s="480"/>
      <c r="BB103" s="480"/>
      <c r="BC103" s="480"/>
      <c r="BD103" s="480"/>
      <c r="BE103" s="480"/>
      <c r="BF103" s="480">
        <v>4987.71</v>
      </c>
      <c r="BG103" s="480"/>
      <c r="BH103" s="480"/>
      <c r="BI103" s="480"/>
      <c r="BJ103" s="480"/>
      <c r="BK103" s="480"/>
      <c r="BL103" s="480"/>
      <c r="BM103" s="480"/>
      <c r="BN103" s="480"/>
      <c r="BO103" s="480"/>
      <c r="BP103" s="480"/>
      <c r="BQ103" s="480"/>
      <c r="BR103" s="480"/>
      <c r="BS103" s="480"/>
      <c r="BT103" s="480"/>
      <c r="BU103" s="480"/>
      <c r="BV103" s="480"/>
      <c r="BW103" s="480"/>
      <c r="BX103" s="480"/>
      <c r="BY103" s="480"/>
      <c r="BZ103" s="480"/>
      <c r="CA103" s="480"/>
      <c r="CB103" s="480"/>
      <c r="CC103" s="480"/>
      <c r="CD103" s="480"/>
      <c r="CE103" s="480"/>
      <c r="CF103" s="480"/>
      <c r="CG103" s="480"/>
      <c r="CH103" s="480"/>
      <c r="CI103" s="480"/>
      <c r="CJ103" s="480"/>
      <c r="CK103" s="480"/>
      <c r="CL103" s="480">
        <v>900000</v>
      </c>
      <c r="CM103" s="480"/>
      <c r="CN103" s="480"/>
      <c r="CO103" s="480"/>
      <c r="CP103" s="480"/>
      <c r="CQ103" s="480"/>
      <c r="CR103" s="480"/>
      <c r="CS103" s="480"/>
      <c r="CT103" s="480"/>
      <c r="CU103" s="480"/>
      <c r="CV103" s="480"/>
      <c r="CW103" s="480"/>
      <c r="CX103" s="480"/>
      <c r="CY103" s="480"/>
      <c r="CZ103" s="480"/>
      <c r="DA103" s="480"/>
    </row>
    <row r="104" spans="1:105" s="123" customFormat="1" ht="15" customHeight="1" x14ac:dyDescent="0.25">
      <c r="A104" s="484" t="s">
        <v>282</v>
      </c>
      <c r="B104" s="484"/>
      <c r="C104" s="484"/>
      <c r="D104" s="484"/>
      <c r="E104" s="484"/>
      <c r="F104" s="484"/>
      <c r="G104" s="484"/>
      <c r="H104" s="549" t="s">
        <v>552</v>
      </c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49"/>
      <c r="AG104" s="549"/>
      <c r="AH104" s="549"/>
      <c r="AI104" s="549"/>
      <c r="AJ104" s="549"/>
      <c r="AK104" s="549"/>
      <c r="AL104" s="549"/>
      <c r="AM104" s="549"/>
      <c r="AN104" s="549"/>
      <c r="AO104" s="549"/>
      <c r="AP104" s="480">
        <v>38369.300000000003</v>
      </c>
      <c r="AQ104" s="480"/>
      <c r="AR104" s="480"/>
      <c r="AS104" s="480"/>
      <c r="AT104" s="480"/>
      <c r="AU104" s="480"/>
      <c r="AV104" s="480"/>
      <c r="AW104" s="480"/>
      <c r="AX104" s="480"/>
      <c r="AY104" s="480"/>
      <c r="AZ104" s="480"/>
      <c r="BA104" s="480"/>
      <c r="BB104" s="480"/>
      <c r="BC104" s="480"/>
      <c r="BD104" s="480"/>
      <c r="BE104" s="480"/>
      <c r="BF104" s="480">
        <v>4.1399999999999997</v>
      </c>
      <c r="BG104" s="480"/>
      <c r="BH104" s="480"/>
      <c r="BI104" s="480"/>
      <c r="BJ104" s="480"/>
      <c r="BK104" s="480"/>
      <c r="BL104" s="480"/>
      <c r="BM104" s="480"/>
      <c r="BN104" s="480"/>
      <c r="BO104" s="480"/>
      <c r="BP104" s="480"/>
      <c r="BQ104" s="480"/>
      <c r="BR104" s="480"/>
      <c r="BS104" s="480"/>
      <c r="BT104" s="480"/>
      <c r="BU104" s="480"/>
      <c r="BV104" s="480"/>
      <c r="BW104" s="480"/>
      <c r="BX104" s="480"/>
      <c r="BY104" s="480"/>
      <c r="BZ104" s="480"/>
      <c r="CA104" s="480"/>
      <c r="CB104" s="480"/>
      <c r="CC104" s="480"/>
      <c r="CD104" s="480"/>
      <c r="CE104" s="480"/>
      <c r="CF104" s="480"/>
      <c r="CG104" s="480"/>
      <c r="CH104" s="480"/>
      <c r="CI104" s="480"/>
      <c r="CJ104" s="480"/>
      <c r="CK104" s="480"/>
      <c r="CL104" s="480">
        <v>160000</v>
      </c>
      <c r="CM104" s="480"/>
      <c r="CN104" s="480"/>
      <c r="CO104" s="480"/>
      <c r="CP104" s="480"/>
      <c r="CQ104" s="480"/>
      <c r="CR104" s="480"/>
      <c r="CS104" s="480"/>
      <c r="CT104" s="480"/>
      <c r="CU104" s="480"/>
      <c r="CV104" s="480"/>
      <c r="CW104" s="480"/>
      <c r="CX104" s="480"/>
      <c r="CY104" s="480"/>
      <c r="CZ104" s="480"/>
      <c r="DA104" s="480"/>
    </row>
    <row r="105" spans="1:105" s="123" customFormat="1" ht="15" customHeight="1" x14ac:dyDescent="0.25">
      <c r="A105" s="519" t="s">
        <v>293</v>
      </c>
      <c r="B105" s="520"/>
      <c r="C105" s="520"/>
      <c r="D105" s="520"/>
      <c r="E105" s="520"/>
      <c r="F105" s="520"/>
      <c r="G105" s="521"/>
      <c r="H105" s="522" t="s">
        <v>553</v>
      </c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23"/>
      <c r="AL105" s="523"/>
      <c r="AM105" s="523"/>
      <c r="AN105" s="523"/>
      <c r="AO105" s="524"/>
      <c r="AP105" s="515">
        <v>2131.2199999999998</v>
      </c>
      <c r="AQ105" s="516"/>
      <c r="AR105" s="516"/>
      <c r="AS105" s="516"/>
      <c r="AT105" s="516"/>
      <c r="AU105" s="516"/>
      <c r="AV105" s="516"/>
      <c r="AW105" s="516"/>
      <c r="AX105" s="516"/>
      <c r="AY105" s="516"/>
      <c r="AZ105" s="516"/>
      <c r="BA105" s="516"/>
      <c r="BB105" s="516"/>
      <c r="BC105" s="516"/>
      <c r="BD105" s="516"/>
      <c r="BE105" s="517"/>
      <c r="BF105" s="515">
        <v>32.840000000000003</v>
      </c>
      <c r="BG105" s="516"/>
      <c r="BH105" s="516"/>
      <c r="BI105" s="516"/>
      <c r="BJ105" s="516"/>
      <c r="BK105" s="516"/>
      <c r="BL105" s="516"/>
      <c r="BM105" s="516"/>
      <c r="BN105" s="516"/>
      <c r="BO105" s="516"/>
      <c r="BP105" s="516"/>
      <c r="BQ105" s="516"/>
      <c r="BR105" s="516"/>
      <c r="BS105" s="516"/>
      <c r="BT105" s="516"/>
      <c r="BU105" s="517"/>
      <c r="BV105" s="515"/>
      <c r="BW105" s="516"/>
      <c r="BX105" s="516"/>
      <c r="BY105" s="516"/>
      <c r="BZ105" s="516"/>
      <c r="CA105" s="516"/>
      <c r="CB105" s="516"/>
      <c r="CC105" s="516"/>
      <c r="CD105" s="516"/>
      <c r="CE105" s="516"/>
      <c r="CF105" s="516"/>
      <c r="CG105" s="516"/>
      <c r="CH105" s="516"/>
      <c r="CI105" s="516"/>
      <c r="CJ105" s="516"/>
      <c r="CK105" s="517"/>
      <c r="CL105" s="515">
        <v>70000</v>
      </c>
      <c r="CM105" s="516"/>
      <c r="CN105" s="516"/>
      <c r="CO105" s="516"/>
      <c r="CP105" s="516"/>
      <c r="CQ105" s="516"/>
      <c r="CR105" s="516"/>
      <c r="CS105" s="516"/>
      <c r="CT105" s="516"/>
      <c r="CU105" s="516"/>
      <c r="CV105" s="516"/>
      <c r="CW105" s="516"/>
      <c r="CX105" s="516"/>
      <c r="CY105" s="516"/>
      <c r="CZ105" s="516"/>
      <c r="DA105" s="517"/>
    </row>
    <row r="106" spans="1:105" s="123" customFormat="1" ht="15" customHeight="1" x14ac:dyDescent="0.25">
      <c r="A106" s="519" t="s">
        <v>407</v>
      </c>
      <c r="B106" s="520"/>
      <c r="C106" s="520"/>
      <c r="D106" s="520"/>
      <c r="E106" s="520"/>
      <c r="F106" s="520"/>
      <c r="G106" s="521"/>
      <c r="H106" s="522" t="s">
        <v>554</v>
      </c>
      <c r="I106" s="523"/>
      <c r="J106" s="523"/>
      <c r="K106" s="523"/>
      <c r="L106" s="523"/>
      <c r="M106" s="523"/>
      <c r="N106" s="523"/>
      <c r="O106" s="523"/>
      <c r="P106" s="523"/>
      <c r="Q106" s="523"/>
      <c r="R106" s="523"/>
      <c r="S106" s="523"/>
      <c r="T106" s="523"/>
      <c r="U106" s="523"/>
      <c r="V106" s="523"/>
      <c r="W106" s="523"/>
      <c r="X106" s="523"/>
      <c r="Y106" s="523"/>
      <c r="Z106" s="523"/>
      <c r="AA106" s="523"/>
      <c r="AB106" s="523"/>
      <c r="AC106" s="523"/>
      <c r="AD106" s="523"/>
      <c r="AE106" s="523"/>
      <c r="AF106" s="523"/>
      <c r="AG106" s="523"/>
      <c r="AH106" s="523"/>
      <c r="AI106" s="523"/>
      <c r="AJ106" s="523"/>
      <c r="AK106" s="523"/>
      <c r="AL106" s="523"/>
      <c r="AM106" s="523"/>
      <c r="AN106" s="523"/>
      <c r="AO106" s="524"/>
      <c r="AP106" s="515">
        <v>4149</v>
      </c>
      <c r="AQ106" s="516"/>
      <c r="AR106" s="516"/>
      <c r="AS106" s="516"/>
      <c r="AT106" s="516"/>
      <c r="AU106" s="516"/>
      <c r="AV106" s="516"/>
      <c r="AW106" s="516"/>
      <c r="AX106" s="516"/>
      <c r="AY106" s="516"/>
      <c r="AZ106" s="516"/>
      <c r="BA106" s="516"/>
      <c r="BB106" s="516"/>
      <c r="BC106" s="516"/>
      <c r="BD106" s="516"/>
      <c r="BE106" s="517"/>
      <c r="BF106" s="515">
        <v>40.97</v>
      </c>
      <c r="BG106" s="516"/>
      <c r="BH106" s="516"/>
      <c r="BI106" s="516"/>
      <c r="BJ106" s="516"/>
      <c r="BK106" s="516"/>
      <c r="BL106" s="516"/>
      <c r="BM106" s="516"/>
      <c r="BN106" s="516"/>
      <c r="BO106" s="516"/>
      <c r="BP106" s="516"/>
      <c r="BQ106" s="516"/>
      <c r="BR106" s="516"/>
      <c r="BS106" s="516"/>
      <c r="BT106" s="516"/>
      <c r="BU106" s="517"/>
      <c r="BV106" s="515"/>
      <c r="BW106" s="516"/>
      <c r="BX106" s="516"/>
      <c r="BY106" s="516"/>
      <c r="BZ106" s="516"/>
      <c r="CA106" s="516"/>
      <c r="CB106" s="516"/>
      <c r="CC106" s="516"/>
      <c r="CD106" s="516"/>
      <c r="CE106" s="516"/>
      <c r="CF106" s="516"/>
      <c r="CG106" s="516"/>
      <c r="CH106" s="516"/>
      <c r="CI106" s="516"/>
      <c r="CJ106" s="516"/>
      <c r="CK106" s="517"/>
      <c r="CL106" s="515">
        <v>170000</v>
      </c>
      <c r="CM106" s="516"/>
      <c r="CN106" s="516"/>
      <c r="CO106" s="516"/>
      <c r="CP106" s="516"/>
      <c r="CQ106" s="516"/>
      <c r="CR106" s="516"/>
      <c r="CS106" s="516"/>
      <c r="CT106" s="516"/>
      <c r="CU106" s="516"/>
      <c r="CV106" s="516"/>
      <c r="CW106" s="516"/>
      <c r="CX106" s="516"/>
      <c r="CY106" s="516"/>
      <c r="CZ106" s="516"/>
      <c r="DA106" s="517"/>
    </row>
    <row r="107" spans="1:105" s="123" customFormat="1" ht="15" customHeight="1" x14ac:dyDescent="0.25">
      <c r="A107" s="484"/>
      <c r="B107" s="484"/>
      <c r="C107" s="484"/>
      <c r="D107" s="484"/>
      <c r="E107" s="484"/>
      <c r="F107" s="484"/>
      <c r="G107" s="484"/>
      <c r="H107" s="487" t="s">
        <v>259</v>
      </c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488"/>
      <c r="AA107" s="488"/>
      <c r="AB107" s="488"/>
      <c r="AC107" s="488"/>
      <c r="AD107" s="488"/>
      <c r="AE107" s="488"/>
      <c r="AF107" s="488"/>
      <c r="AG107" s="488"/>
      <c r="AH107" s="488"/>
      <c r="AI107" s="488"/>
      <c r="AJ107" s="488"/>
      <c r="AK107" s="488"/>
      <c r="AL107" s="488"/>
      <c r="AM107" s="488"/>
      <c r="AN107" s="488"/>
      <c r="AO107" s="489"/>
      <c r="AP107" s="480" t="s">
        <v>7</v>
      </c>
      <c r="AQ107" s="480"/>
      <c r="AR107" s="480"/>
      <c r="AS107" s="480"/>
      <c r="AT107" s="480"/>
      <c r="AU107" s="480"/>
      <c r="AV107" s="480"/>
      <c r="AW107" s="480"/>
      <c r="AX107" s="480"/>
      <c r="AY107" s="480"/>
      <c r="AZ107" s="480"/>
      <c r="BA107" s="480"/>
      <c r="BB107" s="480"/>
      <c r="BC107" s="480"/>
      <c r="BD107" s="480"/>
      <c r="BE107" s="480"/>
      <c r="BF107" s="480" t="s">
        <v>7</v>
      </c>
      <c r="BG107" s="480"/>
      <c r="BH107" s="480"/>
      <c r="BI107" s="480"/>
      <c r="BJ107" s="480"/>
      <c r="BK107" s="480"/>
      <c r="BL107" s="480"/>
      <c r="BM107" s="480"/>
      <c r="BN107" s="480"/>
      <c r="BO107" s="480"/>
      <c r="BP107" s="480"/>
      <c r="BQ107" s="480"/>
      <c r="BR107" s="480"/>
      <c r="BS107" s="480"/>
      <c r="BT107" s="480"/>
      <c r="BU107" s="480"/>
      <c r="BV107" s="480" t="s">
        <v>7</v>
      </c>
      <c r="BW107" s="480"/>
      <c r="BX107" s="480"/>
      <c r="BY107" s="480"/>
      <c r="BZ107" s="480"/>
      <c r="CA107" s="480"/>
      <c r="CB107" s="480"/>
      <c r="CC107" s="480"/>
      <c r="CD107" s="480"/>
      <c r="CE107" s="480"/>
      <c r="CF107" s="480"/>
      <c r="CG107" s="480"/>
      <c r="CH107" s="480"/>
      <c r="CI107" s="480"/>
      <c r="CJ107" s="480"/>
      <c r="CK107" s="480"/>
      <c r="CL107" s="454">
        <f>SUM(CL103:DA106)</f>
        <v>1300000</v>
      </c>
      <c r="CM107" s="454"/>
      <c r="CN107" s="454"/>
      <c r="CO107" s="454"/>
      <c r="CP107" s="454"/>
      <c r="CQ107" s="454"/>
      <c r="CR107" s="454"/>
      <c r="CS107" s="454"/>
      <c r="CT107" s="454"/>
      <c r="CU107" s="454"/>
      <c r="CV107" s="454"/>
      <c r="CW107" s="454"/>
      <c r="CX107" s="454"/>
      <c r="CY107" s="454"/>
      <c r="CZ107" s="454"/>
      <c r="DA107" s="454"/>
    </row>
    <row r="109" spans="1:105" s="264" customFormat="1" ht="14.25" x14ac:dyDescent="0.2">
      <c r="A109" s="494" t="s">
        <v>322</v>
      </c>
      <c r="B109" s="494"/>
      <c r="C109" s="494"/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  <c r="R109" s="494"/>
      <c r="S109" s="494"/>
      <c r="T109" s="494"/>
      <c r="U109" s="494"/>
      <c r="V109" s="494"/>
      <c r="W109" s="494"/>
      <c r="X109" s="494"/>
      <c r="Y109" s="494"/>
      <c r="Z109" s="494"/>
      <c r="AA109" s="494"/>
      <c r="AB109" s="494"/>
      <c r="AC109" s="494"/>
      <c r="AD109" s="494"/>
      <c r="AE109" s="494"/>
      <c r="AF109" s="494"/>
      <c r="AG109" s="494"/>
      <c r="AH109" s="494"/>
      <c r="AI109" s="494"/>
      <c r="AJ109" s="494"/>
      <c r="AK109" s="494"/>
      <c r="AL109" s="494"/>
      <c r="AM109" s="494"/>
      <c r="AN109" s="494"/>
      <c r="AO109" s="494"/>
      <c r="AP109" s="494"/>
      <c r="AQ109" s="494"/>
      <c r="AR109" s="494"/>
      <c r="AS109" s="494"/>
      <c r="AT109" s="494"/>
      <c r="AU109" s="494"/>
      <c r="AV109" s="494"/>
      <c r="AW109" s="494"/>
      <c r="AX109" s="494"/>
      <c r="AY109" s="494"/>
      <c r="AZ109" s="494"/>
      <c r="BA109" s="494"/>
      <c r="BB109" s="494"/>
      <c r="BC109" s="494"/>
      <c r="BD109" s="494"/>
      <c r="BE109" s="494"/>
      <c r="BF109" s="494"/>
      <c r="BG109" s="494"/>
      <c r="BH109" s="494"/>
      <c r="BI109" s="494"/>
      <c r="BJ109" s="494"/>
      <c r="BK109" s="494"/>
      <c r="BL109" s="494"/>
      <c r="BM109" s="494"/>
      <c r="BN109" s="494"/>
      <c r="BO109" s="494"/>
      <c r="BP109" s="494"/>
      <c r="BQ109" s="494"/>
      <c r="BR109" s="494"/>
      <c r="BS109" s="494"/>
      <c r="BT109" s="494"/>
      <c r="BU109" s="494"/>
      <c r="BV109" s="494"/>
      <c r="BW109" s="494"/>
      <c r="BX109" s="494"/>
      <c r="BY109" s="494"/>
      <c r="BZ109" s="494"/>
      <c r="CA109" s="494"/>
      <c r="CB109" s="494"/>
      <c r="CC109" s="494"/>
      <c r="CD109" s="494"/>
      <c r="CE109" s="494"/>
      <c r="CF109" s="494"/>
      <c r="CG109" s="494"/>
      <c r="CH109" s="494"/>
      <c r="CI109" s="494"/>
      <c r="CJ109" s="494"/>
      <c r="CK109" s="494"/>
      <c r="CL109" s="494"/>
      <c r="CM109" s="494"/>
      <c r="CN109" s="494"/>
      <c r="CO109" s="494"/>
      <c r="CP109" s="494"/>
      <c r="CQ109" s="494"/>
      <c r="CR109" s="494"/>
      <c r="CS109" s="494"/>
      <c r="CT109" s="494"/>
      <c r="CU109" s="494"/>
      <c r="CV109" s="494"/>
      <c r="CW109" s="494"/>
      <c r="CX109" s="494"/>
      <c r="CY109" s="494"/>
      <c r="CZ109" s="494"/>
      <c r="DA109" s="494"/>
    </row>
    <row r="110" spans="1:105" ht="10.5" customHeight="1" x14ac:dyDescent="0.25"/>
    <row r="111" spans="1:105" s="265" customFormat="1" ht="45" customHeight="1" x14ac:dyDescent="0.25">
      <c r="A111" s="503" t="s">
        <v>249</v>
      </c>
      <c r="B111" s="504"/>
      <c r="C111" s="504"/>
      <c r="D111" s="504"/>
      <c r="E111" s="504"/>
      <c r="F111" s="504"/>
      <c r="G111" s="505"/>
      <c r="H111" s="503" t="s">
        <v>0</v>
      </c>
      <c r="I111" s="504"/>
      <c r="J111" s="504"/>
      <c r="K111" s="504"/>
      <c r="L111" s="504"/>
      <c r="M111" s="504"/>
      <c r="N111" s="504"/>
      <c r="O111" s="504"/>
      <c r="P111" s="504"/>
      <c r="Q111" s="504"/>
      <c r="R111" s="504"/>
      <c r="S111" s="504"/>
      <c r="T111" s="504"/>
      <c r="U111" s="504"/>
      <c r="V111" s="504"/>
      <c r="W111" s="504"/>
      <c r="X111" s="504"/>
      <c r="Y111" s="504"/>
      <c r="Z111" s="504"/>
      <c r="AA111" s="504"/>
      <c r="AB111" s="504"/>
      <c r="AC111" s="504"/>
      <c r="AD111" s="504"/>
      <c r="AE111" s="504"/>
      <c r="AF111" s="504"/>
      <c r="AG111" s="504"/>
      <c r="AH111" s="504"/>
      <c r="AI111" s="504"/>
      <c r="AJ111" s="504"/>
      <c r="AK111" s="504"/>
      <c r="AL111" s="504"/>
      <c r="AM111" s="504"/>
      <c r="AN111" s="504"/>
      <c r="AO111" s="504"/>
      <c r="AP111" s="504"/>
      <c r="AQ111" s="504"/>
      <c r="AR111" s="504"/>
      <c r="AS111" s="504"/>
      <c r="AT111" s="504"/>
      <c r="AU111" s="504"/>
      <c r="AV111" s="504"/>
      <c r="AW111" s="504"/>
      <c r="AX111" s="504"/>
      <c r="AY111" s="504"/>
      <c r="AZ111" s="504"/>
      <c r="BA111" s="504"/>
      <c r="BB111" s="504"/>
      <c r="BC111" s="505"/>
      <c r="BD111" s="503" t="s">
        <v>323</v>
      </c>
      <c r="BE111" s="504"/>
      <c r="BF111" s="504"/>
      <c r="BG111" s="504"/>
      <c r="BH111" s="504"/>
      <c r="BI111" s="504"/>
      <c r="BJ111" s="504"/>
      <c r="BK111" s="504"/>
      <c r="BL111" s="504"/>
      <c r="BM111" s="504"/>
      <c r="BN111" s="504"/>
      <c r="BO111" s="504"/>
      <c r="BP111" s="504"/>
      <c r="BQ111" s="504"/>
      <c r="BR111" s="504"/>
      <c r="BS111" s="505"/>
      <c r="BT111" s="503" t="s">
        <v>324</v>
      </c>
      <c r="BU111" s="504"/>
      <c r="BV111" s="504"/>
      <c r="BW111" s="504"/>
      <c r="BX111" s="504"/>
      <c r="BY111" s="504"/>
      <c r="BZ111" s="504"/>
      <c r="CA111" s="504"/>
      <c r="CB111" s="504"/>
      <c r="CC111" s="504"/>
      <c r="CD111" s="504"/>
      <c r="CE111" s="504"/>
      <c r="CF111" s="504"/>
      <c r="CG111" s="504"/>
      <c r="CH111" s="504"/>
      <c r="CI111" s="505"/>
      <c r="CJ111" s="503" t="s">
        <v>325</v>
      </c>
      <c r="CK111" s="504"/>
      <c r="CL111" s="504"/>
      <c r="CM111" s="504"/>
      <c r="CN111" s="504"/>
      <c r="CO111" s="504"/>
      <c r="CP111" s="504"/>
      <c r="CQ111" s="504"/>
      <c r="CR111" s="504"/>
      <c r="CS111" s="504"/>
      <c r="CT111" s="504"/>
      <c r="CU111" s="504"/>
      <c r="CV111" s="504"/>
      <c r="CW111" s="504"/>
      <c r="CX111" s="504"/>
      <c r="CY111" s="504"/>
      <c r="CZ111" s="504"/>
      <c r="DA111" s="505"/>
    </row>
    <row r="112" spans="1:105" s="122" customFormat="1" ht="12.75" x14ac:dyDescent="0.25">
      <c r="A112" s="491">
        <v>1</v>
      </c>
      <c r="B112" s="491"/>
      <c r="C112" s="491"/>
      <c r="D112" s="491"/>
      <c r="E112" s="491"/>
      <c r="F112" s="491"/>
      <c r="G112" s="491"/>
      <c r="H112" s="491">
        <v>2</v>
      </c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1"/>
      <c r="V112" s="491"/>
      <c r="W112" s="491"/>
      <c r="X112" s="491"/>
      <c r="Y112" s="491"/>
      <c r="Z112" s="491"/>
      <c r="AA112" s="491"/>
      <c r="AB112" s="491"/>
      <c r="AC112" s="491"/>
      <c r="AD112" s="491"/>
      <c r="AE112" s="491"/>
      <c r="AF112" s="491"/>
      <c r="AG112" s="491"/>
      <c r="AH112" s="491"/>
      <c r="AI112" s="491"/>
      <c r="AJ112" s="491"/>
      <c r="AK112" s="491"/>
      <c r="AL112" s="491"/>
      <c r="AM112" s="491"/>
      <c r="AN112" s="491"/>
      <c r="AO112" s="491"/>
      <c r="AP112" s="491"/>
      <c r="AQ112" s="491"/>
      <c r="AR112" s="491"/>
      <c r="AS112" s="491"/>
      <c r="AT112" s="491"/>
      <c r="AU112" s="491"/>
      <c r="AV112" s="491"/>
      <c r="AW112" s="491"/>
      <c r="AX112" s="491"/>
      <c r="AY112" s="491"/>
      <c r="AZ112" s="491"/>
      <c r="BA112" s="491"/>
      <c r="BB112" s="491"/>
      <c r="BC112" s="491"/>
      <c r="BD112" s="491">
        <v>4</v>
      </c>
      <c r="BE112" s="491"/>
      <c r="BF112" s="491"/>
      <c r="BG112" s="491"/>
      <c r="BH112" s="491"/>
      <c r="BI112" s="491"/>
      <c r="BJ112" s="491"/>
      <c r="BK112" s="491"/>
      <c r="BL112" s="491"/>
      <c r="BM112" s="491"/>
      <c r="BN112" s="491"/>
      <c r="BO112" s="491"/>
      <c r="BP112" s="491"/>
      <c r="BQ112" s="491"/>
      <c r="BR112" s="491"/>
      <c r="BS112" s="491"/>
      <c r="BT112" s="491">
        <v>5</v>
      </c>
      <c r="BU112" s="491"/>
      <c r="BV112" s="491"/>
      <c r="BW112" s="491"/>
      <c r="BX112" s="491"/>
      <c r="BY112" s="491"/>
      <c r="BZ112" s="491"/>
      <c r="CA112" s="491"/>
      <c r="CB112" s="491"/>
      <c r="CC112" s="491"/>
      <c r="CD112" s="491"/>
      <c r="CE112" s="491"/>
      <c r="CF112" s="491"/>
      <c r="CG112" s="491"/>
      <c r="CH112" s="491"/>
      <c r="CI112" s="491"/>
      <c r="CJ112" s="491">
        <v>6</v>
      </c>
      <c r="CK112" s="491"/>
      <c r="CL112" s="491"/>
      <c r="CM112" s="491"/>
      <c r="CN112" s="491"/>
      <c r="CO112" s="491"/>
      <c r="CP112" s="491"/>
      <c r="CQ112" s="491"/>
      <c r="CR112" s="491"/>
      <c r="CS112" s="491"/>
      <c r="CT112" s="491"/>
      <c r="CU112" s="491"/>
      <c r="CV112" s="491"/>
      <c r="CW112" s="491"/>
      <c r="CX112" s="491"/>
      <c r="CY112" s="491"/>
      <c r="CZ112" s="491"/>
      <c r="DA112" s="491"/>
    </row>
    <row r="113" spans="1:105" s="123" customFormat="1" ht="15" customHeight="1" x14ac:dyDescent="0.25">
      <c r="A113" s="484"/>
      <c r="B113" s="484"/>
      <c r="C113" s="484"/>
      <c r="D113" s="484"/>
      <c r="E113" s="484"/>
      <c r="F113" s="484"/>
      <c r="G113" s="484"/>
      <c r="H113" s="549" t="s">
        <v>451</v>
      </c>
      <c r="I113" s="549"/>
      <c r="J113" s="549"/>
      <c r="K113" s="549"/>
      <c r="L113" s="549"/>
      <c r="M113" s="549"/>
      <c r="N113" s="549"/>
      <c r="O113" s="549"/>
      <c r="P113" s="549"/>
      <c r="Q113" s="549"/>
      <c r="R113" s="549"/>
      <c r="S113" s="549"/>
      <c r="T113" s="549"/>
      <c r="U113" s="549"/>
      <c r="V113" s="549"/>
      <c r="W113" s="549"/>
      <c r="X113" s="549"/>
      <c r="Y113" s="549"/>
      <c r="Z113" s="549"/>
      <c r="AA113" s="549"/>
      <c r="AB113" s="549"/>
      <c r="AC113" s="549"/>
      <c r="AD113" s="549"/>
      <c r="AE113" s="549"/>
      <c r="AF113" s="549"/>
      <c r="AG113" s="549"/>
      <c r="AH113" s="549"/>
      <c r="AI113" s="549"/>
      <c r="AJ113" s="549"/>
      <c r="AK113" s="549"/>
      <c r="AL113" s="549"/>
      <c r="AM113" s="549"/>
      <c r="AN113" s="549"/>
      <c r="AO113" s="549"/>
      <c r="AP113" s="549"/>
      <c r="AQ113" s="549"/>
      <c r="AR113" s="549"/>
      <c r="AS113" s="549"/>
      <c r="AT113" s="549"/>
      <c r="AU113" s="549"/>
      <c r="AV113" s="549"/>
      <c r="AW113" s="549"/>
      <c r="AX113" s="549"/>
      <c r="AY113" s="549"/>
      <c r="AZ113" s="549"/>
      <c r="BA113" s="549"/>
      <c r="BB113" s="549"/>
      <c r="BC113" s="549"/>
      <c r="BD113" s="480" t="s">
        <v>451</v>
      </c>
      <c r="BE113" s="480"/>
      <c r="BF113" s="480"/>
      <c r="BG113" s="480"/>
      <c r="BH113" s="480"/>
      <c r="BI113" s="480"/>
      <c r="BJ113" s="480"/>
      <c r="BK113" s="480"/>
      <c r="BL113" s="480"/>
      <c r="BM113" s="480"/>
      <c r="BN113" s="480"/>
      <c r="BO113" s="480"/>
      <c r="BP113" s="480"/>
      <c r="BQ113" s="480"/>
      <c r="BR113" s="480"/>
      <c r="BS113" s="480"/>
      <c r="BT113" s="480" t="s">
        <v>451</v>
      </c>
      <c r="BU113" s="480"/>
      <c r="BV113" s="480"/>
      <c r="BW113" s="480"/>
      <c r="BX113" s="480"/>
      <c r="BY113" s="480"/>
      <c r="BZ113" s="480"/>
      <c r="CA113" s="480"/>
      <c r="CB113" s="480"/>
      <c r="CC113" s="480"/>
      <c r="CD113" s="480"/>
      <c r="CE113" s="480"/>
      <c r="CF113" s="480"/>
      <c r="CG113" s="480"/>
      <c r="CH113" s="480"/>
      <c r="CI113" s="480"/>
      <c r="CJ113" s="480" t="s">
        <v>451</v>
      </c>
      <c r="CK113" s="480"/>
      <c r="CL113" s="480"/>
      <c r="CM113" s="480"/>
      <c r="CN113" s="480"/>
      <c r="CO113" s="480"/>
      <c r="CP113" s="480"/>
      <c r="CQ113" s="480"/>
      <c r="CR113" s="480"/>
      <c r="CS113" s="480"/>
      <c r="CT113" s="480"/>
      <c r="CU113" s="480"/>
      <c r="CV113" s="480"/>
      <c r="CW113" s="480"/>
      <c r="CX113" s="480"/>
      <c r="CY113" s="480"/>
      <c r="CZ113" s="480"/>
      <c r="DA113" s="480"/>
    </row>
    <row r="114" spans="1:105" s="123" customFormat="1" ht="15" customHeight="1" x14ac:dyDescent="0.25">
      <c r="A114" s="484"/>
      <c r="B114" s="484"/>
      <c r="C114" s="484"/>
      <c r="D114" s="484"/>
      <c r="E114" s="484"/>
      <c r="F114" s="484"/>
      <c r="G114" s="484"/>
      <c r="H114" s="488" t="s">
        <v>259</v>
      </c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8"/>
      <c r="AC114" s="488"/>
      <c r="AD114" s="488"/>
      <c r="AE114" s="488"/>
      <c r="AF114" s="488"/>
      <c r="AG114" s="488"/>
      <c r="AH114" s="488"/>
      <c r="AI114" s="488"/>
      <c r="AJ114" s="488"/>
      <c r="AK114" s="488"/>
      <c r="AL114" s="488"/>
      <c r="AM114" s="488"/>
      <c r="AN114" s="488"/>
      <c r="AO114" s="488"/>
      <c r="AP114" s="488"/>
      <c r="AQ114" s="488"/>
      <c r="AR114" s="488"/>
      <c r="AS114" s="488"/>
      <c r="AT114" s="488"/>
      <c r="AU114" s="488"/>
      <c r="AV114" s="488"/>
      <c r="AW114" s="488"/>
      <c r="AX114" s="488"/>
      <c r="AY114" s="488"/>
      <c r="AZ114" s="488"/>
      <c r="BA114" s="488"/>
      <c r="BB114" s="488"/>
      <c r="BC114" s="489"/>
      <c r="BD114" s="480" t="s">
        <v>7</v>
      </c>
      <c r="BE114" s="480"/>
      <c r="BF114" s="480"/>
      <c r="BG114" s="480"/>
      <c r="BH114" s="480"/>
      <c r="BI114" s="480"/>
      <c r="BJ114" s="480"/>
      <c r="BK114" s="480"/>
      <c r="BL114" s="480"/>
      <c r="BM114" s="480"/>
      <c r="BN114" s="480"/>
      <c r="BO114" s="480"/>
      <c r="BP114" s="480"/>
      <c r="BQ114" s="480"/>
      <c r="BR114" s="480"/>
      <c r="BS114" s="480"/>
      <c r="BT114" s="480" t="s">
        <v>7</v>
      </c>
      <c r="BU114" s="480"/>
      <c r="BV114" s="480"/>
      <c r="BW114" s="480"/>
      <c r="BX114" s="480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 t="s">
        <v>7</v>
      </c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</row>
    <row r="116" spans="1:105" s="264" customFormat="1" ht="14.25" x14ac:dyDescent="0.2">
      <c r="A116" s="494" t="s">
        <v>326</v>
      </c>
      <c r="B116" s="494"/>
      <c r="C116" s="494"/>
      <c r="D116" s="494"/>
      <c r="E116" s="494"/>
      <c r="F116" s="494"/>
      <c r="G116" s="494"/>
      <c r="H116" s="494"/>
      <c r="I116" s="494"/>
      <c r="J116" s="494"/>
      <c r="K116" s="494"/>
      <c r="L116" s="494"/>
      <c r="M116" s="494"/>
      <c r="N116" s="494"/>
      <c r="O116" s="494"/>
      <c r="P116" s="494"/>
      <c r="Q116" s="494"/>
      <c r="R116" s="494"/>
      <c r="S116" s="494"/>
      <c r="T116" s="494"/>
      <c r="U116" s="494"/>
      <c r="V116" s="494"/>
      <c r="W116" s="494"/>
      <c r="X116" s="494"/>
      <c r="Y116" s="494"/>
      <c r="Z116" s="494"/>
      <c r="AA116" s="494"/>
      <c r="AB116" s="494"/>
      <c r="AC116" s="494"/>
      <c r="AD116" s="494"/>
      <c r="AE116" s="494"/>
      <c r="AF116" s="494"/>
      <c r="AG116" s="494"/>
      <c r="AH116" s="494"/>
      <c r="AI116" s="494"/>
      <c r="AJ116" s="494"/>
      <c r="AK116" s="494"/>
      <c r="AL116" s="494"/>
      <c r="AM116" s="494"/>
      <c r="AN116" s="494"/>
      <c r="AO116" s="494"/>
      <c r="AP116" s="494"/>
      <c r="AQ116" s="494"/>
      <c r="AR116" s="494"/>
      <c r="AS116" s="494"/>
      <c r="AT116" s="494"/>
      <c r="AU116" s="494"/>
      <c r="AV116" s="494"/>
      <c r="AW116" s="494"/>
      <c r="AX116" s="494"/>
      <c r="AY116" s="494"/>
      <c r="AZ116" s="494"/>
      <c r="BA116" s="494"/>
      <c r="BB116" s="494"/>
      <c r="BC116" s="494"/>
      <c r="BD116" s="494"/>
      <c r="BE116" s="494"/>
      <c r="BF116" s="494"/>
      <c r="BG116" s="494"/>
      <c r="BH116" s="494"/>
      <c r="BI116" s="494"/>
      <c r="BJ116" s="494"/>
      <c r="BK116" s="494"/>
      <c r="BL116" s="494"/>
      <c r="BM116" s="494"/>
      <c r="BN116" s="494"/>
      <c r="BO116" s="494"/>
      <c r="BP116" s="494"/>
      <c r="BQ116" s="494"/>
      <c r="BR116" s="494"/>
      <c r="BS116" s="494"/>
      <c r="BT116" s="494"/>
      <c r="BU116" s="494"/>
      <c r="BV116" s="494"/>
      <c r="BW116" s="494"/>
      <c r="BX116" s="494"/>
      <c r="BY116" s="494"/>
      <c r="BZ116" s="494"/>
      <c r="CA116" s="494"/>
      <c r="CB116" s="494"/>
      <c r="CC116" s="494"/>
      <c r="CD116" s="494"/>
      <c r="CE116" s="494"/>
      <c r="CF116" s="494"/>
      <c r="CG116" s="494"/>
      <c r="CH116" s="494"/>
      <c r="CI116" s="494"/>
      <c r="CJ116" s="494"/>
      <c r="CK116" s="494"/>
      <c r="CL116" s="494"/>
      <c r="CM116" s="494"/>
      <c r="CN116" s="494"/>
      <c r="CO116" s="494"/>
      <c r="CP116" s="494"/>
      <c r="CQ116" s="494"/>
      <c r="CR116" s="494"/>
      <c r="CS116" s="494"/>
      <c r="CT116" s="494"/>
      <c r="CU116" s="494"/>
      <c r="CV116" s="494"/>
      <c r="CW116" s="494"/>
      <c r="CX116" s="494"/>
      <c r="CY116" s="494"/>
      <c r="CZ116" s="494"/>
      <c r="DA116" s="494"/>
    </row>
    <row r="117" spans="1:105" ht="10.5" customHeight="1" x14ac:dyDescent="0.25"/>
    <row r="118" spans="1:105" s="265" customFormat="1" ht="45" customHeight="1" x14ac:dyDescent="0.25">
      <c r="A118" s="503" t="s">
        <v>249</v>
      </c>
      <c r="B118" s="504"/>
      <c r="C118" s="504"/>
      <c r="D118" s="504"/>
      <c r="E118" s="504"/>
      <c r="F118" s="504"/>
      <c r="G118" s="505"/>
      <c r="H118" s="503" t="s">
        <v>301</v>
      </c>
      <c r="I118" s="504"/>
      <c r="J118" s="504"/>
      <c r="K118" s="504"/>
      <c r="L118" s="504"/>
      <c r="M118" s="504"/>
      <c r="N118" s="504"/>
      <c r="O118" s="504"/>
      <c r="P118" s="504"/>
      <c r="Q118" s="504"/>
      <c r="R118" s="504"/>
      <c r="S118" s="504"/>
      <c r="T118" s="504"/>
      <c r="U118" s="504"/>
      <c r="V118" s="504"/>
      <c r="W118" s="504"/>
      <c r="X118" s="504"/>
      <c r="Y118" s="504"/>
      <c r="Z118" s="504"/>
      <c r="AA118" s="504"/>
      <c r="AB118" s="504"/>
      <c r="AC118" s="504"/>
      <c r="AD118" s="504"/>
      <c r="AE118" s="504"/>
      <c r="AF118" s="504"/>
      <c r="AG118" s="504"/>
      <c r="AH118" s="504"/>
      <c r="AI118" s="504"/>
      <c r="AJ118" s="504"/>
      <c r="AK118" s="504"/>
      <c r="AL118" s="504"/>
      <c r="AM118" s="504"/>
      <c r="AN118" s="504"/>
      <c r="AO118" s="504"/>
      <c r="AP118" s="504"/>
      <c r="AQ118" s="504"/>
      <c r="AR118" s="504"/>
      <c r="AS118" s="504"/>
      <c r="AT118" s="504"/>
      <c r="AU118" s="504"/>
      <c r="AV118" s="504"/>
      <c r="AW118" s="504"/>
      <c r="AX118" s="504"/>
      <c r="AY118" s="504"/>
      <c r="AZ118" s="504"/>
      <c r="BA118" s="504"/>
      <c r="BB118" s="504"/>
      <c r="BC118" s="505"/>
      <c r="BD118" s="503" t="s">
        <v>327</v>
      </c>
      <c r="BE118" s="504"/>
      <c r="BF118" s="504"/>
      <c r="BG118" s="504"/>
      <c r="BH118" s="504"/>
      <c r="BI118" s="504"/>
      <c r="BJ118" s="504"/>
      <c r="BK118" s="504"/>
      <c r="BL118" s="504"/>
      <c r="BM118" s="504"/>
      <c r="BN118" s="504"/>
      <c r="BO118" s="504"/>
      <c r="BP118" s="504"/>
      <c r="BQ118" s="504"/>
      <c r="BR118" s="504"/>
      <c r="BS118" s="505"/>
      <c r="BT118" s="503" t="s">
        <v>328</v>
      </c>
      <c r="BU118" s="504"/>
      <c r="BV118" s="504"/>
      <c r="BW118" s="504"/>
      <c r="BX118" s="504"/>
      <c r="BY118" s="504"/>
      <c r="BZ118" s="504"/>
      <c r="CA118" s="504"/>
      <c r="CB118" s="504"/>
      <c r="CC118" s="504"/>
      <c r="CD118" s="504"/>
      <c r="CE118" s="504"/>
      <c r="CF118" s="504"/>
      <c r="CG118" s="504"/>
      <c r="CH118" s="504"/>
      <c r="CI118" s="505"/>
      <c r="CJ118" s="503" t="s">
        <v>329</v>
      </c>
      <c r="CK118" s="504"/>
      <c r="CL118" s="504"/>
      <c r="CM118" s="504"/>
      <c r="CN118" s="504"/>
      <c r="CO118" s="504"/>
      <c r="CP118" s="504"/>
      <c r="CQ118" s="504"/>
      <c r="CR118" s="504"/>
      <c r="CS118" s="504"/>
      <c r="CT118" s="504"/>
      <c r="CU118" s="504"/>
      <c r="CV118" s="504"/>
      <c r="CW118" s="504"/>
      <c r="CX118" s="504"/>
      <c r="CY118" s="504"/>
      <c r="CZ118" s="504"/>
      <c r="DA118" s="505"/>
    </row>
    <row r="119" spans="1:105" s="122" customFormat="1" ht="12.75" x14ac:dyDescent="0.25">
      <c r="A119" s="491">
        <v>1</v>
      </c>
      <c r="B119" s="491"/>
      <c r="C119" s="491"/>
      <c r="D119" s="491"/>
      <c r="E119" s="491"/>
      <c r="F119" s="491"/>
      <c r="G119" s="491"/>
      <c r="H119" s="491">
        <v>2</v>
      </c>
      <c r="I119" s="491"/>
      <c r="J119" s="491"/>
      <c r="K119" s="491"/>
      <c r="L119" s="491"/>
      <c r="M119" s="491"/>
      <c r="N119" s="491"/>
      <c r="O119" s="491"/>
      <c r="P119" s="491"/>
      <c r="Q119" s="491"/>
      <c r="R119" s="491"/>
      <c r="S119" s="491"/>
      <c r="T119" s="491"/>
      <c r="U119" s="491"/>
      <c r="V119" s="491"/>
      <c r="W119" s="491"/>
      <c r="X119" s="491"/>
      <c r="Y119" s="491"/>
      <c r="Z119" s="491"/>
      <c r="AA119" s="491"/>
      <c r="AB119" s="491"/>
      <c r="AC119" s="491"/>
      <c r="AD119" s="491"/>
      <c r="AE119" s="491"/>
      <c r="AF119" s="491"/>
      <c r="AG119" s="491"/>
      <c r="AH119" s="491"/>
      <c r="AI119" s="491"/>
      <c r="AJ119" s="491"/>
      <c r="AK119" s="491"/>
      <c r="AL119" s="491"/>
      <c r="AM119" s="491"/>
      <c r="AN119" s="491"/>
      <c r="AO119" s="491"/>
      <c r="AP119" s="491"/>
      <c r="AQ119" s="491"/>
      <c r="AR119" s="491"/>
      <c r="AS119" s="491"/>
      <c r="AT119" s="491"/>
      <c r="AU119" s="491"/>
      <c r="AV119" s="491"/>
      <c r="AW119" s="491"/>
      <c r="AX119" s="491"/>
      <c r="AY119" s="491"/>
      <c r="AZ119" s="491"/>
      <c r="BA119" s="491"/>
      <c r="BB119" s="491"/>
      <c r="BC119" s="491"/>
      <c r="BD119" s="491">
        <v>3</v>
      </c>
      <c r="BE119" s="491"/>
      <c r="BF119" s="491"/>
      <c r="BG119" s="491"/>
      <c r="BH119" s="491"/>
      <c r="BI119" s="491"/>
      <c r="BJ119" s="491"/>
      <c r="BK119" s="491"/>
      <c r="BL119" s="491"/>
      <c r="BM119" s="491"/>
      <c r="BN119" s="491"/>
      <c r="BO119" s="491"/>
      <c r="BP119" s="491"/>
      <c r="BQ119" s="491"/>
      <c r="BR119" s="491"/>
      <c r="BS119" s="491"/>
      <c r="BT119" s="491">
        <v>4</v>
      </c>
      <c r="BU119" s="491"/>
      <c r="BV119" s="491"/>
      <c r="BW119" s="491"/>
      <c r="BX119" s="491"/>
      <c r="BY119" s="491"/>
      <c r="BZ119" s="491"/>
      <c r="CA119" s="491"/>
      <c r="CB119" s="491"/>
      <c r="CC119" s="491"/>
      <c r="CD119" s="491"/>
      <c r="CE119" s="491"/>
      <c r="CF119" s="491"/>
      <c r="CG119" s="491"/>
      <c r="CH119" s="491"/>
      <c r="CI119" s="491"/>
      <c r="CJ119" s="491">
        <v>5</v>
      </c>
      <c r="CK119" s="491"/>
      <c r="CL119" s="491"/>
      <c r="CM119" s="491"/>
      <c r="CN119" s="491"/>
      <c r="CO119" s="491"/>
      <c r="CP119" s="491"/>
      <c r="CQ119" s="491"/>
      <c r="CR119" s="491"/>
      <c r="CS119" s="491"/>
      <c r="CT119" s="491"/>
      <c r="CU119" s="491"/>
      <c r="CV119" s="491"/>
      <c r="CW119" s="491"/>
      <c r="CX119" s="491"/>
      <c r="CY119" s="491"/>
      <c r="CZ119" s="491"/>
      <c r="DA119" s="491"/>
    </row>
    <row r="120" spans="1:105" s="122" customFormat="1" ht="13.5" customHeight="1" x14ac:dyDescent="0.25">
      <c r="A120" s="528">
        <v>1</v>
      </c>
      <c r="B120" s="529"/>
      <c r="C120" s="529"/>
      <c r="D120" s="529"/>
      <c r="E120" s="529"/>
      <c r="F120" s="529"/>
      <c r="G120" s="530"/>
      <c r="H120" s="534" t="s">
        <v>555</v>
      </c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  <c r="V120" s="535"/>
      <c r="W120" s="535"/>
      <c r="X120" s="535"/>
      <c r="Y120" s="535"/>
      <c r="Z120" s="535"/>
      <c r="AA120" s="535"/>
      <c r="AB120" s="535"/>
      <c r="AC120" s="535"/>
      <c r="AD120" s="535"/>
      <c r="AE120" s="535"/>
      <c r="AF120" s="535"/>
      <c r="AG120" s="535"/>
      <c r="AH120" s="535"/>
      <c r="AI120" s="535"/>
      <c r="AJ120" s="535"/>
      <c r="AK120" s="535"/>
      <c r="AL120" s="535"/>
      <c r="AM120" s="535"/>
      <c r="AN120" s="535"/>
      <c r="AO120" s="535"/>
      <c r="AP120" s="535"/>
      <c r="AQ120" s="535"/>
      <c r="AR120" s="535"/>
      <c r="AS120" s="535"/>
      <c r="AT120" s="535"/>
      <c r="AU120" s="535"/>
      <c r="AV120" s="535"/>
      <c r="AW120" s="535"/>
      <c r="AX120" s="535"/>
      <c r="AY120" s="535"/>
      <c r="AZ120" s="535"/>
      <c r="BA120" s="535"/>
      <c r="BB120" s="535"/>
      <c r="BC120" s="536"/>
      <c r="BD120" s="528" t="s">
        <v>451</v>
      </c>
      <c r="BE120" s="529"/>
      <c r="BF120" s="529"/>
      <c r="BG120" s="529"/>
      <c r="BH120" s="529"/>
      <c r="BI120" s="529"/>
      <c r="BJ120" s="529"/>
      <c r="BK120" s="529"/>
      <c r="BL120" s="529"/>
      <c r="BM120" s="529"/>
      <c r="BN120" s="529"/>
      <c r="BO120" s="529"/>
      <c r="BP120" s="529"/>
      <c r="BQ120" s="529"/>
      <c r="BR120" s="529"/>
      <c r="BS120" s="530"/>
      <c r="BT120" s="528" t="s">
        <v>451</v>
      </c>
      <c r="BU120" s="529"/>
      <c r="BV120" s="529"/>
      <c r="BW120" s="529"/>
      <c r="BX120" s="529"/>
      <c r="BY120" s="529"/>
      <c r="BZ120" s="529"/>
      <c r="CA120" s="529"/>
      <c r="CB120" s="529"/>
      <c r="CC120" s="529"/>
      <c r="CD120" s="529"/>
      <c r="CE120" s="529"/>
      <c r="CF120" s="529"/>
      <c r="CG120" s="529"/>
      <c r="CH120" s="529"/>
      <c r="CI120" s="530"/>
      <c r="CJ120" s="537">
        <v>0</v>
      </c>
      <c r="CK120" s="538"/>
      <c r="CL120" s="538"/>
      <c r="CM120" s="538"/>
      <c r="CN120" s="538"/>
      <c r="CO120" s="538"/>
      <c r="CP120" s="538"/>
      <c r="CQ120" s="538"/>
      <c r="CR120" s="538"/>
      <c r="CS120" s="538"/>
      <c r="CT120" s="538"/>
      <c r="CU120" s="538"/>
      <c r="CV120" s="538"/>
      <c r="CW120" s="538"/>
      <c r="CX120" s="538"/>
      <c r="CY120" s="538"/>
      <c r="CZ120" s="538"/>
      <c r="DA120" s="539"/>
    </row>
    <row r="121" spans="1:105" s="122" customFormat="1" ht="13.5" customHeight="1" x14ac:dyDescent="0.25">
      <c r="A121" s="528">
        <v>2</v>
      </c>
      <c r="B121" s="529"/>
      <c r="C121" s="529"/>
      <c r="D121" s="529"/>
      <c r="E121" s="529"/>
      <c r="F121" s="529"/>
      <c r="G121" s="530"/>
      <c r="H121" s="534" t="s">
        <v>556</v>
      </c>
      <c r="I121" s="535"/>
      <c r="J121" s="535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/>
      <c r="AA121" s="535"/>
      <c r="AB121" s="535"/>
      <c r="AC121" s="535"/>
      <c r="AD121" s="535"/>
      <c r="AE121" s="535"/>
      <c r="AF121" s="535"/>
      <c r="AG121" s="535"/>
      <c r="AH121" s="535"/>
      <c r="AI121" s="535"/>
      <c r="AJ121" s="535"/>
      <c r="AK121" s="535"/>
      <c r="AL121" s="535"/>
      <c r="AM121" s="535"/>
      <c r="AN121" s="535"/>
      <c r="AO121" s="535"/>
      <c r="AP121" s="535"/>
      <c r="AQ121" s="535"/>
      <c r="AR121" s="535"/>
      <c r="AS121" s="535"/>
      <c r="AT121" s="535"/>
      <c r="AU121" s="535"/>
      <c r="AV121" s="535"/>
      <c r="AW121" s="535"/>
      <c r="AX121" s="535"/>
      <c r="AY121" s="535"/>
      <c r="AZ121" s="535"/>
      <c r="BA121" s="535"/>
      <c r="BB121" s="535"/>
      <c r="BC121" s="536"/>
      <c r="BD121" s="528">
        <v>3</v>
      </c>
      <c r="BE121" s="529"/>
      <c r="BF121" s="529"/>
      <c r="BG121" s="529"/>
      <c r="BH121" s="529"/>
      <c r="BI121" s="529"/>
      <c r="BJ121" s="529"/>
      <c r="BK121" s="529"/>
      <c r="BL121" s="529"/>
      <c r="BM121" s="529"/>
      <c r="BN121" s="529"/>
      <c r="BO121" s="529"/>
      <c r="BP121" s="529"/>
      <c r="BQ121" s="529"/>
      <c r="BR121" s="529"/>
      <c r="BS121" s="530"/>
      <c r="BT121" s="528">
        <v>36</v>
      </c>
      <c r="BU121" s="529"/>
      <c r="BV121" s="529"/>
      <c r="BW121" s="529"/>
      <c r="BX121" s="529"/>
      <c r="BY121" s="529"/>
      <c r="BZ121" s="529"/>
      <c r="CA121" s="529"/>
      <c r="CB121" s="529"/>
      <c r="CC121" s="529"/>
      <c r="CD121" s="529"/>
      <c r="CE121" s="529"/>
      <c r="CF121" s="529"/>
      <c r="CG121" s="529"/>
      <c r="CH121" s="529"/>
      <c r="CI121" s="530"/>
      <c r="CJ121" s="537">
        <v>22000</v>
      </c>
      <c r="CK121" s="538"/>
      <c r="CL121" s="538"/>
      <c r="CM121" s="538"/>
      <c r="CN121" s="538"/>
      <c r="CO121" s="538"/>
      <c r="CP121" s="538"/>
      <c r="CQ121" s="538"/>
      <c r="CR121" s="538"/>
      <c r="CS121" s="538"/>
      <c r="CT121" s="538"/>
      <c r="CU121" s="538"/>
      <c r="CV121" s="538"/>
      <c r="CW121" s="538"/>
      <c r="CX121" s="538"/>
      <c r="CY121" s="538"/>
      <c r="CZ121" s="538"/>
      <c r="DA121" s="539"/>
    </row>
    <row r="122" spans="1:105" s="122" customFormat="1" ht="13.5" customHeight="1" x14ac:dyDescent="0.25">
      <c r="A122" s="528">
        <v>3</v>
      </c>
      <c r="B122" s="529"/>
      <c r="C122" s="529"/>
      <c r="D122" s="529"/>
      <c r="E122" s="529"/>
      <c r="F122" s="529"/>
      <c r="G122" s="530"/>
      <c r="H122" s="534" t="s">
        <v>557</v>
      </c>
      <c r="I122" s="535"/>
      <c r="J122" s="535"/>
      <c r="K122" s="535"/>
      <c r="L122" s="535"/>
      <c r="M122" s="535"/>
      <c r="N122" s="535"/>
      <c r="O122" s="535"/>
      <c r="P122" s="535"/>
      <c r="Q122" s="535"/>
      <c r="R122" s="535"/>
      <c r="S122" s="535"/>
      <c r="T122" s="535"/>
      <c r="U122" s="535"/>
      <c r="V122" s="535"/>
      <c r="W122" s="535"/>
      <c r="X122" s="535"/>
      <c r="Y122" s="535"/>
      <c r="Z122" s="535"/>
      <c r="AA122" s="535"/>
      <c r="AB122" s="535"/>
      <c r="AC122" s="535"/>
      <c r="AD122" s="535"/>
      <c r="AE122" s="535"/>
      <c r="AF122" s="535"/>
      <c r="AG122" s="535"/>
      <c r="AH122" s="535"/>
      <c r="AI122" s="535"/>
      <c r="AJ122" s="535"/>
      <c r="AK122" s="535"/>
      <c r="AL122" s="535"/>
      <c r="AM122" s="535"/>
      <c r="AN122" s="535"/>
      <c r="AO122" s="535"/>
      <c r="AP122" s="535"/>
      <c r="AQ122" s="535"/>
      <c r="AR122" s="535"/>
      <c r="AS122" s="535"/>
      <c r="AT122" s="535"/>
      <c r="AU122" s="535"/>
      <c r="AV122" s="535"/>
      <c r="AW122" s="535"/>
      <c r="AX122" s="535"/>
      <c r="AY122" s="535"/>
      <c r="AZ122" s="535"/>
      <c r="BA122" s="535"/>
      <c r="BB122" s="535"/>
      <c r="BC122" s="536"/>
      <c r="BD122" s="528">
        <v>3</v>
      </c>
      <c r="BE122" s="529"/>
      <c r="BF122" s="529"/>
      <c r="BG122" s="529"/>
      <c r="BH122" s="529"/>
      <c r="BI122" s="529"/>
      <c r="BJ122" s="529"/>
      <c r="BK122" s="529"/>
      <c r="BL122" s="529"/>
      <c r="BM122" s="529"/>
      <c r="BN122" s="529"/>
      <c r="BO122" s="529"/>
      <c r="BP122" s="529"/>
      <c r="BQ122" s="529"/>
      <c r="BR122" s="529"/>
      <c r="BS122" s="530"/>
      <c r="BT122" s="528">
        <v>36</v>
      </c>
      <c r="BU122" s="529"/>
      <c r="BV122" s="529"/>
      <c r="BW122" s="529"/>
      <c r="BX122" s="529"/>
      <c r="BY122" s="529"/>
      <c r="BZ122" s="529"/>
      <c r="CA122" s="529"/>
      <c r="CB122" s="529"/>
      <c r="CC122" s="529"/>
      <c r="CD122" s="529"/>
      <c r="CE122" s="529"/>
      <c r="CF122" s="529"/>
      <c r="CG122" s="529"/>
      <c r="CH122" s="529"/>
      <c r="CI122" s="530"/>
      <c r="CJ122" s="537">
        <v>7133.51</v>
      </c>
      <c r="CK122" s="538"/>
      <c r="CL122" s="538"/>
      <c r="CM122" s="538"/>
      <c r="CN122" s="538"/>
      <c r="CO122" s="538"/>
      <c r="CP122" s="538"/>
      <c r="CQ122" s="538"/>
      <c r="CR122" s="538"/>
      <c r="CS122" s="538"/>
      <c r="CT122" s="538"/>
      <c r="CU122" s="538"/>
      <c r="CV122" s="538"/>
      <c r="CW122" s="538"/>
      <c r="CX122" s="538"/>
      <c r="CY122" s="538"/>
      <c r="CZ122" s="538"/>
      <c r="DA122" s="539"/>
    </row>
    <row r="123" spans="1:105" s="123" customFormat="1" ht="13.5" customHeight="1" x14ac:dyDescent="0.25">
      <c r="A123" s="528">
        <v>4</v>
      </c>
      <c r="B123" s="529"/>
      <c r="C123" s="529"/>
      <c r="D123" s="529"/>
      <c r="E123" s="529"/>
      <c r="F123" s="529"/>
      <c r="G123" s="530"/>
      <c r="H123" s="531" t="s">
        <v>558</v>
      </c>
      <c r="I123" s="532"/>
      <c r="J123" s="532"/>
      <c r="K123" s="532"/>
      <c r="L123" s="532"/>
      <c r="M123" s="532"/>
      <c r="N123" s="532"/>
      <c r="O123" s="532"/>
      <c r="P123" s="532"/>
      <c r="Q123" s="532"/>
      <c r="R123" s="532"/>
      <c r="S123" s="532"/>
      <c r="T123" s="532"/>
      <c r="U123" s="532"/>
      <c r="V123" s="532"/>
      <c r="W123" s="532"/>
      <c r="X123" s="532"/>
      <c r="Y123" s="532"/>
      <c r="Z123" s="532"/>
      <c r="AA123" s="532"/>
      <c r="AB123" s="532"/>
      <c r="AC123" s="532"/>
      <c r="AD123" s="532"/>
      <c r="AE123" s="532"/>
      <c r="AF123" s="532"/>
      <c r="AG123" s="532"/>
      <c r="AH123" s="532"/>
      <c r="AI123" s="532"/>
      <c r="AJ123" s="532"/>
      <c r="AK123" s="532"/>
      <c r="AL123" s="532"/>
      <c r="AM123" s="532"/>
      <c r="AN123" s="532"/>
      <c r="AO123" s="532"/>
      <c r="AP123" s="532"/>
      <c r="AQ123" s="532"/>
      <c r="AR123" s="532"/>
      <c r="AS123" s="532"/>
      <c r="AT123" s="532"/>
      <c r="AU123" s="532"/>
      <c r="AV123" s="532"/>
      <c r="AW123" s="532"/>
      <c r="AX123" s="532"/>
      <c r="AY123" s="532"/>
      <c r="AZ123" s="532"/>
      <c r="BA123" s="532"/>
      <c r="BB123" s="532"/>
      <c r="BC123" s="533"/>
      <c r="BD123" s="480" t="s">
        <v>451</v>
      </c>
      <c r="BE123" s="480"/>
      <c r="BF123" s="480"/>
      <c r="BG123" s="480"/>
      <c r="BH123" s="480"/>
      <c r="BI123" s="480"/>
      <c r="BJ123" s="480"/>
      <c r="BK123" s="480"/>
      <c r="BL123" s="480"/>
      <c r="BM123" s="480"/>
      <c r="BN123" s="480"/>
      <c r="BO123" s="480"/>
      <c r="BP123" s="480"/>
      <c r="BQ123" s="480"/>
      <c r="BR123" s="480"/>
      <c r="BS123" s="480"/>
      <c r="BT123" s="480" t="s">
        <v>451</v>
      </c>
      <c r="BU123" s="480"/>
      <c r="BV123" s="480"/>
      <c r="BW123" s="480"/>
      <c r="BX123" s="480"/>
      <c r="BY123" s="480"/>
      <c r="BZ123" s="480"/>
      <c r="CA123" s="480"/>
      <c r="CB123" s="480"/>
      <c r="CC123" s="480"/>
      <c r="CD123" s="480"/>
      <c r="CE123" s="480"/>
      <c r="CF123" s="480"/>
      <c r="CG123" s="480"/>
      <c r="CH123" s="480"/>
      <c r="CI123" s="480"/>
      <c r="CJ123" s="454">
        <v>0</v>
      </c>
      <c r="CK123" s="454"/>
      <c r="CL123" s="454"/>
      <c r="CM123" s="454"/>
      <c r="CN123" s="454"/>
      <c r="CO123" s="454"/>
      <c r="CP123" s="454"/>
      <c r="CQ123" s="454"/>
      <c r="CR123" s="454"/>
      <c r="CS123" s="454"/>
      <c r="CT123" s="454"/>
      <c r="CU123" s="454"/>
      <c r="CV123" s="454"/>
      <c r="CW123" s="454"/>
      <c r="CX123" s="454"/>
      <c r="CY123" s="454"/>
      <c r="CZ123" s="454"/>
      <c r="DA123" s="454"/>
    </row>
    <row r="124" spans="1:105" s="122" customFormat="1" ht="13.5" customHeight="1" x14ac:dyDescent="0.25">
      <c r="A124" s="484" t="s">
        <v>537</v>
      </c>
      <c r="B124" s="484"/>
      <c r="C124" s="484"/>
      <c r="D124" s="484"/>
      <c r="E124" s="484"/>
      <c r="F124" s="484"/>
      <c r="G124" s="484"/>
      <c r="H124" s="549" t="s">
        <v>559</v>
      </c>
      <c r="I124" s="549"/>
      <c r="J124" s="549"/>
      <c r="K124" s="549"/>
      <c r="L124" s="549"/>
      <c r="M124" s="549"/>
      <c r="N124" s="549"/>
      <c r="O124" s="549"/>
      <c r="P124" s="549"/>
      <c r="Q124" s="549"/>
      <c r="R124" s="549"/>
      <c r="S124" s="549"/>
      <c r="T124" s="549"/>
      <c r="U124" s="549"/>
      <c r="V124" s="549"/>
      <c r="W124" s="549"/>
      <c r="X124" s="549"/>
      <c r="Y124" s="549"/>
      <c r="Z124" s="549"/>
      <c r="AA124" s="549"/>
      <c r="AB124" s="549"/>
      <c r="AC124" s="549"/>
      <c r="AD124" s="549"/>
      <c r="AE124" s="549"/>
      <c r="AF124" s="549"/>
      <c r="AG124" s="549"/>
      <c r="AH124" s="549"/>
      <c r="AI124" s="549"/>
      <c r="AJ124" s="549"/>
      <c r="AK124" s="549"/>
      <c r="AL124" s="549"/>
      <c r="AM124" s="549"/>
      <c r="AN124" s="549"/>
      <c r="AO124" s="549"/>
      <c r="AP124" s="549"/>
      <c r="AQ124" s="549"/>
      <c r="AR124" s="549"/>
      <c r="AS124" s="549"/>
      <c r="AT124" s="549"/>
      <c r="AU124" s="549"/>
      <c r="AV124" s="549"/>
      <c r="AW124" s="549"/>
      <c r="AX124" s="549"/>
      <c r="AY124" s="549"/>
      <c r="AZ124" s="549"/>
      <c r="BA124" s="549"/>
      <c r="BB124" s="549"/>
      <c r="BC124" s="549"/>
      <c r="BD124" s="528"/>
      <c r="BE124" s="529"/>
      <c r="BF124" s="529"/>
      <c r="BG124" s="529"/>
      <c r="BH124" s="529"/>
      <c r="BI124" s="529"/>
      <c r="BJ124" s="529"/>
      <c r="BK124" s="529"/>
      <c r="BL124" s="529"/>
      <c r="BM124" s="529"/>
      <c r="BN124" s="529"/>
      <c r="BO124" s="529"/>
      <c r="BP124" s="529"/>
      <c r="BQ124" s="529"/>
      <c r="BR124" s="529"/>
      <c r="BS124" s="530"/>
      <c r="BT124" s="528"/>
      <c r="BU124" s="529"/>
      <c r="BV124" s="529"/>
      <c r="BW124" s="529"/>
      <c r="BX124" s="529"/>
      <c r="BY124" s="529"/>
      <c r="BZ124" s="529"/>
      <c r="CA124" s="529"/>
      <c r="CB124" s="529"/>
      <c r="CC124" s="529"/>
      <c r="CD124" s="529"/>
      <c r="CE124" s="529"/>
      <c r="CF124" s="529"/>
      <c r="CG124" s="529"/>
      <c r="CH124" s="529"/>
      <c r="CI124" s="530"/>
      <c r="CJ124" s="537"/>
      <c r="CK124" s="538"/>
      <c r="CL124" s="538"/>
      <c r="CM124" s="538"/>
      <c r="CN124" s="538"/>
      <c r="CO124" s="538"/>
      <c r="CP124" s="538"/>
      <c r="CQ124" s="538"/>
      <c r="CR124" s="538"/>
      <c r="CS124" s="538"/>
      <c r="CT124" s="538"/>
      <c r="CU124" s="538"/>
      <c r="CV124" s="538"/>
      <c r="CW124" s="538"/>
      <c r="CX124" s="538"/>
      <c r="CY124" s="538"/>
      <c r="CZ124" s="538"/>
      <c r="DA124" s="539"/>
    </row>
    <row r="125" spans="1:105" s="123" customFormat="1" ht="13.5" customHeight="1" x14ac:dyDescent="0.25">
      <c r="A125" s="484" t="s">
        <v>410</v>
      </c>
      <c r="B125" s="484"/>
      <c r="C125" s="484"/>
      <c r="D125" s="484"/>
      <c r="E125" s="484"/>
      <c r="F125" s="484"/>
      <c r="G125" s="484"/>
      <c r="H125" s="549" t="s">
        <v>829</v>
      </c>
      <c r="I125" s="549"/>
      <c r="J125" s="549"/>
      <c r="K125" s="549"/>
      <c r="L125" s="549"/>
      <c r="M125" s="549"/>
      <c r="N125" s="549"/>
      <c r="O125" s="549"/>
      <c r="P125" s="549"/>
      <c r="Q125" s="549"/>
      <c r="R125" s="549"/>
      <c r="S125" s="549"/>
      <c r="T125" s="549"/>
      <c r="U125" s="549"/>
      <c r="V125" s="549"/>
      <c r="W125" s="549"/>
      <c r="X125" s="549"/>
      <c r="Y125" s="549"/>
      <c r="Z125" s="549"/>
      <c r="AA125" s="549"/>
      <c r="AB125" s="549"/>
      <c r="AC125" s="549"/>
      <c r="AD125" s="549"/>
      <c r="AE125" s="549"/>
      <c r="AF125" s="549"/>
      <c r="AG125" s="549"/>
      <c r="AH125" s="549"/>
      <c r="AI125" s="549"/>
      <c r="AJ125" s="549"/>
      <c r="AK125" s="549"/>
      <c r="AL125" s="549"/>
      <c r="AM125" s="549"/>
      <c r="AN125" s="549"/>
      <c r="AO125" s="549"/>
      <c r="AP125" s="549"/>
      <c r="AQ125" s="549"/>
      <c r="AR125" s="549"/>
      <c r="AS125" s="549"/>
      <c r="AT125" s="549"/>
      <c r="AU125" s="549"/>
      <c r="AV125" s="549"/>
      <c r="AW125" s="549"/>
      <c r="AX125" s="549"/>
      <c r="AY125" s="549"/>
      <c r="AZ125" s="549"/>
      <c r="BA125" s="549"/>
      <c r="BB125" s="549"/>
      <c r="BC125" s="549"/>
      <c r="BD125" s="515">
        <v>3</v>
      </c>
      <c r="BE125" s="516"/>
      <c r="BF125" s="516"/>
      <c r="BG125" s="516"/>
      <c r="BH125" s="516"/>
      <c r="BI125" s="516"/>
      <c r="BJ125" s="516"/>
      <c r="BK125" s="516"/>
      <c r="BL125" s="516"/>
      <c r="BM125" s="516"/>
      <c r="BN125" s="516"/>
      <c r="BO125" s="516"/>
      <c r="BP125" s="516"/>
      <c r="BQ125" s="516"/>
      <c r="BR125" s="516"/>
      <c r="BS125" s="517"/>
      <c r="BT125" s="515">
        <v>1</v>
      </c>
      <c r="BU125" s="516"/>
      <c r="BV125" s="516"/>
      <c r="BW125" s="516"/>
      <c r="BX125" s="516"/>
      <c r="BY125" s="516"/>
      <c r="BZ125" s="516"/>
      <c r="CA125" s="516"/>
      <c r="CB125" s="516"/>
      <c r="CC125" s="516"/>
      <c r="CD125" s="516"/>
      <c r="CE125" s="516"/>
      <c r="CF125" s="516"/>
      <c r="CG125" s="516"/>
      <c r="CH125" s="516"/>
      <c r="CI125" s="517"/>
      <c r="CJ125" s="540">
        <v>7000</v>
      </c>
      <c r="CK125" s="541"/>
      <c r="CL125" s="541"/>
      <c r="CM125" s="541"/>
      <c r="CN125" s="541"/>
      <c r="CO125" s="541"/>
      <c r="CP125" s="541"/>
      <c r="CQ125" s="541"/>
      <c r="CR125" s="541"/>
      <c r="CS125" s="541"/>
      <c r="CT125" s="541"/>
      <c r="CU125" s="541"/>
      <c r="CV125" s="541"/>
      <c r="CW125" s="541"/>
      <c r="CX125" s="541"/>
      <c r="CY125" s="541"/>
      <c r="CZ125" s="541"/>
      <c r="DA125" s="542"/>
    </row>
    <row r="126" spans="1:105" s="123" customFormat="1" ht="13.5" customHeight="1" x14ac:dyDescent="0.25">
      <c r="A126" s="519" t="s">
        <v>408</v>
      </c>
      <c r="B126" s="520"/>
      <c r="C126" s="520"/>
      <c r="D126" s="520"/>
      <c r="E126" s="520"/>
      <c r="F126" s="520"/>
      <c r="G126" s="521"/>
      <c r="H126" s="522" t="s">
        <v>560</v>
      </c>
      <c r="I126" s="523"/>
      <c r="J126" s="523"/>
      <c r="K126" s="523"/>
      <c r="L126" s="523"/>
      <c r="M126" s="523"/>
      <c r="N126" s="523"/>
      <c r="O126" s="523"/>
      <c r="P126" s="523"/>
      <c r="Q126" s="523"/>
      <c r="R126" s="523"/>
      <c r="S126" s="523"/>
      <c r="T126" s="523"/>
      <c r="U126" s="523"/>
      <c r="V126" s="523"/>
      <c r="W126" s="523"/>
      <c r="X126" s="523"/>
      <c r="Y126" s="523"/>
      <c r="Z126" s="523"/>
      <c r="AA126" s="523"/>
      <c r="AB126" s="523"/>
      <c r="AC126" s="523"/>
      <c r="AD126" s="523"/>
      <c r="AE126" s="523"/>
      <c r="AF126" s="523"/>
      <c r="AG126" s="523"/>
      <c r="AH126" s="523"/>
      <c r="AI126" s="523"/>
      <c r="AJ126" s="523"/>
      <c r="AK126" s="523"/>
      <c r="AL126" s="523"/>
      <c r="AM126" s="523"/>
      <c r="AN126" s="523"/>
      <c r="AO126" s="523"/>
      <c r="AP126" s="523"/>
      <c r="AQ126" s="523"/>
      <c r="AR126" s="523"/>
      <c r="AS126" s="523"/>
      <c r="AT126" s="523"/>
      <c r="AU126" s="523"/>
      <c r="AV126" s="523"/>
      <c r="AW126" s="523"/>
      <c r="AX126" s="523"/>
      <c r="AY126" s="523"/>
      <c r="AZ126" s="523"/>
      <c r="BA126" s="523"/>
      <c r="BB126" s="523"/>
      <c r="BC126" s="524"/>
      <c r="BD126" s="515"/>
      <c r="BE126" s="516"/>
      <c r="BF126" s="516"/>
      <c r="BG126" s="516"/>
      <c r="BH126" s="516"/>
      <c r="BI126" s="516"/>
      <c r="BJ126" s="516"/>
      <c r="BK126" s="516"/>
      <c r="BL126" s="516"/>
      <c r="BM126" s="516"/>
      <c r="BN126" s="516"/>
      <c r="BO126" s="516"/>
      <c r="BP126" s="516"/>
      <c r="BQ126" s="516"/>
      <c r="BR126" s="516"/>
      <c r="BS126" s="517"/>
      <c r="BT126" s="515"/>
      <c r="BU126" s="516"/>
      <c r="BV126" s="516"/>
      <c r="BW126" s="516"/>
      <c r="BX126" s="516"/>
      <c r="BY126" s="516"/>
      <c r="BZ126" s="516"/>
      <c r="CA126" s="516"/>
      <c r="CB126" s="516"/>
      <c r="CC126" s="516"/>
      <c r="CD126" s="516"/>
      <c r="CE126" s="516"/>
      <c r="CF126" s="516"/>
      <c r="CG126" s="516"/>
      <c r="CH126" s="516"/>
      <c r="CI126" s="517"/>
      <c r="CJ126" s="540">
        <v>6700</v>
      </c>
      <c r="CK126" s="541"/>
      <c r="CL126" s="541"/>
      <c r="CM126" s="541"/>
      <c r="CN126" s="541"/>
      <c r="CO126" s="541"/>
      <c r="CP126" s="541"/>
      <c r="CQ126" s="541"/>
      <c r="CR126" s="541"/>
      <c r="CS126" s="541"/>
      <c r="CT126" s="541"/>
      <c r="CU126" s="541"/>
      <c r="CV126" s="541"/>
      <c r="CW126" s="541"/>
      <c r="CX126" s="541"/>
      <c r="CY126" s="541"/>
      <c r="CZ126" s="541"/>
      <c r="DA126" s="542"/>
    </row>
    <row r="127" spans="1:105" s="123" customFormat="1" ht="13.5" customHeight="1" x14ac:dyDescent="0.25">
      <c r="A127" s="519" t="s">
        <v>538</v>
      </c>
      <c r="B127" s="520"/>
      <c r="C127" s="520"/>
      <c r="D127" s="520"/>
      <c r="E127" s="520"/>
      <c r="F127" s="520"/>
      <c r="G127" s="521"/>
      <c r="H127" s="522" t="s">
        <v>779</v>
      </c>
      <c r="I127" s="523"/>
      <c r="J127" s="523"/>
      <c r="K127" s="523"/>
      <c r="L127" s="523"/>
      <c r="M127" s="523"/>
      <c r="N127" s="523"/>
      <c r="O127" s="523"/>
      <c r="P127" s="523"/>
      <c r="Q127" s="523"/>
      <c r="R127" s="523"/>
      <c r="S127" s="523"/>
      <c r="T127" s="523"/>
      <c r="U127" s="523"/>
      <c r="V127" s="523"/>
      <c r="W127" s="523"/>
      <c r="X127" s="523"/>
      <c r="Y127" s="523"/>
      <c r="Z127" s="523"/>
      <c r="AA127" s="523"/>
      <c r="AB127" s="523"/>
      <c r="AC127" s="523"/>
      <c r="AD127" s="523"/>
      <c r="AE127" s="523"/>
      <c r="AF127" s="523"/>
      <c r="AG127" s="523"/>
      <c r="AH127" s="523"/>
      <c r="AI127" s="523"/>
      <c r="AJ127" s="523"/>
      <c r="AK127" s="523"/>
      <c r="AL127" s="523"/>
      <c r="AM127" s="523"/>
      <c r="AN127" s="523"/>
      <c r="AO127" s="523"/>
      <c r="AP127" s="523"/>
      <c r="AQ127" s="523"/>
      <c r="AR127" s="523"/>
      <c r="AS127" s="523"/>
      <c r="AT127" s="523"/>
      <c r="AU127" s="523"/>
      <c r="AV127" s="523"/>
      <c r="AW127" s="523"/>
      <c r="AX127" s="523"/>
      <c r="AY127" s="523"/>
      <c r="AZ127" s="523"/>
      <c r="BA127" s="523"/>
      <c r="BB127" s="523"/>
      <c r="BC127" s="524"/>
      <c r="BD127" s="515">
        <v>5</v>
      </c>
      <c r="BE127" s="516"/>
      <c r="BF127" s="516"/>
      <c r="BG127" s="516"/>
      <c r="BH127" s="516"/>
      <c r="BI127" s="516"/>
      <c r="BJ127" s="516"/>
      <c r="BK127" s="516"/>
      <c r="BL127" s="516"/>
      <c r="BM127" s="516"/>
      <c r="BN127" s="516"/>
      <c r="BO127" s="516"/>
      <c r="BP127" s="516"/>
      <c r="BQ127" s="516"/>
      <c r="BR127" s="516"/>
      <c r="BS127" s="517"/>
      <c r="BT127" s="515">
        <v>5</v>
      </c>
      <c r="BU127" s="516"/>
      <c r="BV127" s="516"/>
      <c r="BW127" s="516"/>
      <c r="BX127" s="516"/>
      <c r="BY127" s="516"/>
      <c r="BZ127" s="516"/>
      <c r="CA127" s="516"/>
      <c r="CB127" s="516"/>
      <c r="CC127" s="516"/>
      <c r="CD127" s="516"/>
      <c r="CE127" s="516"/>
      <c r="CF127" s="516"/>
      <c r="CG127" s="516"/>
      <c r="CH127" s="516"/>
      <c r="CI127" s="517"/>
      <c r="CJ127" s="540">
        <v>1064383.83</v>
      </c>
      <c r="CK127" s="541"/>
      <c r="CL127" s="541"/>
      <c r="CM127" s="541"/>
      <c r="CN127" s="541"/>
      <c r="CO127" s="541"/>
      <c r="CP127" s="541"/>
      <c r="CQ127" s="541"/>
      <c r="CR127" s="541"/>
      <c r="CS127" s="541"/>
      <c r="CT127" s="541"/>
      <c r="CU127" s="541"/>
      <c r="CV127" s="541"/>
      <c r="CW127" s="541"/>
      <c r="CX127" s="541"/>
      <c r="CY127" s="541"/>
      <c r="CZ127" s="541"/>
      <c r="DA127" s="542"/>
    </row>
    <row r="128" spans="1:105" s="123" customFormat="1" ht="13.5" customHeight="1" x14ac:dyDescent="0.25">
      <c r="A128" s="519" t="s">
        <v>539</v>
      </c>
      <c r="B128" s="520"/>
      <c r="C128" s="520"/>
      <c r="D128" s="520"/>
      <c r="E128" s="520"/>
      <c r="F128" s="520"/>
      <c r="G128" s="521"/>
      <c r="H128" s="522" t="s">
        <v>870</v>
      </c>
      <c r="I128" s="523"/>
      <c r="J128" s="523"/>
      <c r="K128" s="523"/>
      <c r="L128" s="523"/>
      <c r="M128" s="523"/>
      <c r="N128" s="523"/>
      <c r="O128" s="523"/>
      <c r="P128" s="523"/>
      <c r="Q128" s="523"/>
      <c r="R128" s="523"/>
      <c r="S128" s="523"/>
      <c r="T128" s="523"/>
      <c r="U128" s="523"/>
      <c r="V128" s="523"/>
      <c r="W128" s="523"/>
      <c r="X128" s="523"/>
      <c r="Y128" s="523"/>
      <c r="Z128" s="523"/>
      <c r="AA128" s="523"/>
      <c r="AB128" s="523"/>
      <c r="AC128" s="523"/>
      <c r="AD128" s="523"/>
      <c r="AE128" s="523"/>
      <c r="AF128" s="523"/>
      <c r="AG128" s="523"/>
      <c r="AH128" s="523"/>
      <c r="AI128" s="523"/>
      <c r="AJ128" s="523"/>
      <c r="AK128" s="523"/>
      <c r="AL128" s="523"/>
      <c r="AM128" s="523"/>
      <c r="AN128" s="523"/>
      <c r="AO128" s="523"/>
      <c r="AP128" s="523"/>
      <c r="AQ128" s="523"/>
      <c r="AR128" s="523"/>
      <c r="AS128" s="523"/>
      <c r="AT128" s="523"/>
      <c r="AU128" s="523"/>
      <c r="AV128" s="523"/>
      <c r="AW128" s="523"/>
      <c r="AX128" s="523"/>
      <c r="AY128" s="523"/>
      <c r="AZ128" s="523"/>
      <c r="BA128" s="523"/>
      <c r="BB128" s="523"/>
      <c r="BC128" s="524"/>
      <c r="BD128" s="515">
        <v>1</v>
      </c>
      <c r="BE128" s="516"/>
      <c r="BF128" s="516"/>
      <c r="BG128" s="516"/>
      <c r="BH128" s="516"/>
      <c r="BI128" s="516"/>
      <c r="BJ128" s="516"/>
      <c r="BK128" s="516"/>
      <c r="BL128" s="516"/>
      <c r="BM128" s="516"/>
      <c r="BN128" s="516"/>
      <c r="BO128" s="516"/>
      <c r="BP128" s="516"/>
      <c r="BQ128" s="516"/>
      <c r="BR128" s="516"/>
      <c r="BS128" s="517"/>
      <c r="BT128" s="515">
        <v>1</v>
      </c>
      <c r="BU128" s="516"/>
      <c r="BV128" s="516"/>
      <c r="BW128" s="516"/>
      <c r="BX128" s="516"/>
      <c r="BY128" s="516"/>
      <c r="BZ128" s="516"/>
      <c r="CA128" s="516"/>
      <c r="CB128" s="516"/>
      <c r="CC128" s="516"/>
      <c r="CD128" s="516"/>
      <c r="CE128" s="516"/>
      <c r="CF128" s="516"/>
      <c r="CG128" s="516"/>
      <c r="CH128" s="516"/>
      <c r="CI128" s="517"/>
      <c r="CJ128" s="540">
        <v>37020</v>
      </c>
      <c r="CK128" s="541"/>
      <c r="CL128" s="541"/>
      <c r="CM128" s="541"/>
      <c r="CN128" s="541"/>
      <c r="CO128" s="541"/>
      <c r="CP128" s="541"/>
      <c r="CQ128" s="541"/>
      <c r="CR128" s="541"/>
      <c r="CS128" s="541"/>
      <c r="CT128" s="541"/>
      <c r="CU128" s="541"/>
      <c r="CV128" s="541"/>
      <c r="CW128" s="541"/>
      <c r="CX128" s="541"/>
      <c r="CY128" s="541"/>
      <c r="CZ128" s="541"/>
      <c r="DA128" s="542"/>
    </row>
    <row r="129" spans="1:106" s="123" customFormat="1" ht="15" customHeight="1" x14ac:dyDescent="0.25">
      <c r="A129" s="484"/>
      <c r="B129" s="484"/>
      <c r="C129" s="484"/>
      <c r="D129" s="484"/>
      <c r="E129" s="484"/>
      <c r="F129" s="484"/>
      <c r="G129" s="484"/>
      <c r="H129" s="488" t="s">
        <v>259</v>
      </c>
      <c r="I129" s="488"/>
      <c r="J129" s="488"/>
      <c r="K129" s="488"/>
      <c r="L129" s="488"/>
      <c r="M129" s="488"/>
      <c r="N129" s="488"/>
      <c r="O129" s="488"/>
      <c r="P129" s="488"/>
      <c r="Q129" s="488"/>
      <c r="R129" s="488"/>
      <c r="S129" s="488"/>
      <c r="T129" s="488"/>
      <c r="U129" s="488"/>
      <c r="V129" s="488"/>
      <c r="W129" s="488"/>
      <c r="X129" s="488"/>
      <c r="Y129" s="488"/>
      <c r="Z129" s="488"/>
      <c r="AA129" s="488"/>
      <c r="AB129" s="488"/>
      <c r="AC129" s="488"/>
      <c r="AD129" s="488"/>
      <c r="AE129" s="488"/>
      <c r="AF129" s="488"/>
      <c r="AG129" s="488"/>
      <c r="AH129" s="488"/>
      <c r="AI129" s="488"/>
      <c r="AJ129" s="488"/>
      <c r="AK129" s="488"/>
      <c r="AL129" s="488"/>
      <c r="AM129" s="488"/>
      <c r="AN129" s="488"/>
      <c r="AO129" s="488"/>
      <c r="AP129" s="488"/>
      <c r="AQ129" s="488"/>
      <c r="AR129" s="488"/>
      <c r="AS129" s="488"/>
      <c r="AT129" s="488"/>
      <c r="AU129" s="488"/>
      <c r="AV129" s="488"/>
      <c r="AW129" s="488"/>
      <c r="AX129" s="488"/>
      <c r="AY129" s="488"/>
      <c r="AZ129" s="488"/>
      <c r="BA129" s="488"/>
      <c r="BB129" s="488"/>
      <c r="BC129" s="489"/>
      <c r="BD129" s="480" t="s">
        <v>7</v>
      </c>
      <c r="BE129" s="480"/>
      <c r="BF129" s="480"/>
      <c r="BG129" s="480"/>
      <c r="BH129" s="480"/>
      <c r="BI129" s="480"/>
      <c r="BJ129" s="480"/>
      <c r="BK129" s="480"/>
      <c r="BL129" s="480"/>
      <c r="BM129" s="480"/>
      <c r="BN129" s="480"/>
      <c r="BO129" s="480"/>
      <c r="BP129" s="480"/>
      <c r="BQ129" s="480"/>
      <c r="BR129" s="480"/>
      <c r="BS129" s="480"/>
      <c r="BT129" s="480" t="s">
        <v>7</v>
      </c>
      <c r="BU129" s="480"/>
      <c r="BV129" s="480"/>
      <c r="BW129" s="480"/>
      <c r="BX129" s="480"/>
      <c r="BY129" s="480"/>
      <c r="BZ129" s="480"/>
      <c r="CA129" s="480"/>
      <c r="CB129" s="480"/>
      <c r="CC129" s="480"/>
      <c r="CD129" s="480"/>
      <c r="CE129" s="480"/>
      <c r="CF129" s="480"/>
      <c r="CG129" s="480"/>
      <c r="CH129" s="480"/>
      <c r="CI129" s="480"/>
      <c r="CJ129" s="454">
        <f>SUM(CJ120:DA128)</f>
        <v>1144237.3400000001</v>
      </c>
      <c r="CK129" s="454"/>
      <c r="CL129" s="454"/>
      <c r="CM129" s="454"/>
      <c r="CN129" s="454"/>
      <c r="CO129" s="454"/>
      <c r="CP129" s="454"/>
      <c r="CQ129" s="454"/>
      <c r="CR129" s="454"/>
      <c r="CS129" s="454"/>
      <c r="CT129" s="454"/>
      <c r="CU129" s="454"/>
      <c r="CV129" s="454"/>
      <c r="CW129" s="454"/>
      <c r="CX129" s="454"/>
      <c r="CY129" s="454"/>
      <c r="CZ129" s="454"/>
      <c r="DA129" s="454"/>
    </row>
    <row r="131" spans="1:106" s="264" customFormat="1" ht="14.25" x14ac:dyDescent="0.2">
      <c r="A131" s="494" t="s">
        <v>330</v>
      </c>
      <c r="B131" s="494"/>
      <c r="C131" s="494"/>
      <c r="D131" s="494"/>
      <c r="E131" s="494"/>
      <c r="F131" s="494"/>
      <c r="G131" s="494"/>
      <c r="H131" s="494"/>
      <c r="I131" s="494"/>
      <c r="J131" s="494"/>
      <c r="K131" s="494"/>
      <c r="L131" s="494"/>
      <c r="M131" s="494"/>
      <c r="N131" s="494"/>
      <c r="O131" s="494"/>
      <c r="P131" s="494"/>
      <c r="Q131" s="494"/>
      <c r="R131" s="494"/>
      <c r="S131" s="494"/>
      <c r="T131" s="494"/>
      <c r="U131" s="494"/>
      <c r="V131" s="494"/>
      <c r="W131" s="494"/>
      <c r="X131" s="494"/>
      <c r="Y131" s="494"/>
      <c r="Z131" s="494"/>
      <c r="AA131" s="494"/>
      <c r="AB131" s="494"/>
      <c r="AC131" s="494"/>
      <c r="AD131" s="494"/>
      <c r="AE131" s="494"/>
      <c r="AF131" s="494"/>
      <c r="AG131" s="494"/>
      <c r="AH131" s="494"/>
      <c r="AI131" s="494"/>
      <c r="AJ131" s="494"/>
      <c r="AK131" s="494"/>
      <c r="AL131" s="494"/>
      <c r="AM131" s="494"/>
      <c r="AN131" s="494"/>
      <c r="AO131" s="494"/>
      <c r="AP131" s="494"/>
      <c r="AQ131" s="494"/>
      <c r="AR131" s="494"/>
      <c r="AS131" s="494"/>
      <c r="AT131" s="494"/>
      <c r="AU131" s="494"/>
      <c r="AV131" s="494"/>
      <c r="AW131" s="494"/>
      <c r="AX131" s="494"/>
      <c r="AY131" s="494"/>
      <c r="AZ131" s="494"/>
      <c r="BA131" s="494"/>
      <c r="BB131" s="494"/>
      <c r="BC131" s="494"/>
      <c r="BD131" s="494"/>
      <c r="BE131" s="494"/>
      <c r="BF131" s="494"/>
      <c r="BG131" s="494"/>
      <c r="BH131" s="494"/>
      <c r="BI131" s="494"/>
      <c r="BJ131" s="494"/>
      <c r="BK131" s="494"/>
      <c r="BL131" s="494"/>
      <c r="BM131" s="494"/>
      <c r="BN131" s="494"/>
      <c r="BO131" s="494"/>
      <c r="BP131" s="494"/>
      <c r="BQ131" s="494"/>
      <c r="BR131" s="494"/>
      <c r="BS131" s="494"/>
      <c r="BT131" s="494"/>
      <c r="BU131" s="494"/>
      <c r="BV131" s="494"/>
      <c r="BW131" s="494"/>
      <c r="BX131" s="494"/>
      <c r="BY131" s="494"/>
      <c r="BZ131" s="494"/>
      <c r="CA131" s="494"/>
      <c r="CB131" s="494"/>
      <c r="CC131" s="494"/>
      <c r="CD131" s="494"/>
      <c r="CE131" s="494"/>
      <c r="CF131" s="494"/>
      <c r="CG131" s="494"/>
      <c r="CH131" s="494"/>
      <c r="CI131" s="494"/>
      <c r="CJ131" s="494"/>
      <c r="CK131" s="494"/>
      <c r="CL131" s="494"/>
      <c r="CM131" s="494"/>
      <c r="CN131" s="494"/>
      <c r="CO131" s="494"/>
      <c r="CP131" s="494"/>
      <c r="CQ131" s="494"/>
      <c r="CR131" s="494"/>
      <c r="CS131" s="494"/>
      <c r="CT131" s="494"/>
      <c r="CU131" s="494"/>
      <c r="CV131" s="494"/>
      <c r="CW131" s="494"/>
      <c r="CX131" s="494"/>
      <c r="CY131" s="494"/>
      <c r="CZ131" s="494"/>
      <c r="DA131" s="494"/>
    </row>
    <row r="132" spans="1:106" ht="10.5" customHeight="1" x14ac:dyDescent="0.25"/>
    <row r="133" spans="1:106" ht="30" customHeight="1" x14ac:dyDescent="0.25">
      <c r="A133" s="503" t="s">
        <v>249</v>
      </c>
      <c r="B133" s="504"/>
      <c r="C133" s="504"/>
      <c r="D133" s="504"/>
      <c r="E133" s="504"/>
      <c r="F133" s="504"/>
      <c r="G133" s="505"/>
      <c r="H133" s="503" t="s">
        <v>301</v>
      </c>
      <c r="I133" s="504"/>
      <c r="J133" s="504"/>
      <c r="K133" s="504"/>
      <c r="L133" s="504"/>
      <c r="M133" s="504"/>
      <c r="N133" s="504"/>
      <c r="O133" s="504"/>
      <c r="P133" s="504"/>
      <c r="Q133" s="504"/>
      <c r="R133" s="504"/>
      <c r="S133" s="504"/>
      <c r="T133" s="504"/>
      <c r="U133" s="504"/>
      <c r="V133" s="504"/>
      <c r="W133" s="504"/>
      <c r="X133" s="504"/>
      <c r="Y133" s="504"/>
      <c r="Z133" s="504"/>
      <c r="AA133" s="504"/>
      <c r="AB133" s="504"/>
      <c r="AC133" s="504"/>
      <c r="AD133" s="504"/>
      <c r="AE133" s="504"/>
      <c r="AF133" s="504"/>
      <c r="AG133" s="504"/>
      <c r="AH133" s="504"/>
      <c r="AI133" s="504"/>
      <c r="AJ133" s="504"/>
      <c r="AK133" s="504"/>
      <c r="AL133" s="504"/>
      <c r="AM133" s="504"/>
      <c r="AN133" s="504"/>
      <c r="AO133" s="504"/>
      <c r="AP133" s="504"/>
      <c r="AQ133" s="504"/>
      <c r="AR133" s="504"/>
      <c r="AS133" s="504"/>
      <c r="AT133" s="504"/>
      <c r="AU133" s="504"/>
      <c r="AV133" s="504"/>
      <c r="AW133" s="504"/>
      <c r="AX133" s="504"/>
      <c r="AY133" s="504"/>
      <c r="AZ133" s="504"/>
      <c r="BA133" s="504"/>
      <c r="BB133" s="504"/>
      <c r="BC133" s="504"/>
      <c r="BD133" s="504"/>
      <c r="BE133" s="504"/>
      <c r="BF133" s="504"/>
      <c r="BG133" s="504"/>
      <c r="BH133" s="504"/>
      <c r="BI133" s="504"/>
      <c r="BJ133" s="504"/>
      <c r="BK133" s="504"/>
      <c r="BL133" s="504"/>
      <c r="BM133" s="504"/>
      <c r="BN133" s="504"/>
      <c r="BO133" s="504"/>
      <c r="BP133" s="504"/>
      <c r="BQ133" s="504"/>
      <c r="BR133" s="504"/>
      <c r="BS133" s="505"/>
      <c r="BT133" s="503" t="s">
        <v>331</v>
      </c>
      <c r="BU133" s="504"/>
      <c r="BV133" s="504"/>
      <c r="BW133" s="504"/>
      <c r="BX133" s="504"/>
      <c r="BY133" s="504"/>
      <c r="BZ133" s="504"/>
      <c r="CA133" s="504"/>
      <c r="CB133" s="504"/>
      <c r="CC133" s="504"/>
      <c r="CD133" s="504"/>
      <c r="CE133" s="504"/>
      <c r="CF133" s="504"/>
      <c r="CG133" s="504"/>
      <c r="CH133" s="504"/>
      <c r="CI133" s="505"/>
      <c r="CJ133" s="503" t="s">
        <v>332</v>
      </c>
      <c r="CK133" s="504"/>
      <c r="CL133" s="504"/>
      <c r="CM133" s="504"/>
      <c r="CN133" s="504"/>
      <c r="CO133" s="504"/>
      <c r="CP133" s="504"/>
      <c r="CQ133" s="504"/>
      <c r="CR133" s="504"/>
      <c r="CS133" s="504"/>
      <c r="CT133" s="504"/>
      <c r="CU133" s="504"/>
      <c r="CV133" s="504"/>
      <c r="CW133" s="504"/>
      <c r="CX133" s="504"/>
      <c r="CY133" s="504"/>
      <c r="CZ133" s="504"/>
      <c r="DA133" s="505"/>
    </row>
    <row r="134" spans="1:106" s="35" customFormat="1" ht="12.75" x14ac:dyDescent="0.2">
      <c r="A134" s="491">
        <v>1</v>
      </c>
      <c r="B134" s="491"/>
      <c r="C134" s="491"/>
      <c r="D134" s="491"/>
      <c r="E134" s="491"/>
      <c r="F134" s="491"/>
      <c r="G134" s="491"/>
      <c r="H134" s="491">
        <v>2</v>
      </c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  <c r="T134" s="491"/>
      <c r="U134" s="491"/>
      <c r="V134" s="491"/>
      <c r="W134" s="491"/>
      <c r="X134" s="491"/>
      <c r="Y134" s="491"/>
      <c r="Z134" s="491"/>
      <c r="AA134" s="491"/>
      <c r="AB134" s="491"/>
      <c r="AC134" s="491"/>
      <c r="AD134" s="491"/>
      <c r="AE134" s="491"/>
      <c r="AF134" s="491"/>
      <c r="AG134" s="491"/>
      <c r="AH134" s="491"/>
      <c r="AI134" s="491"/>
      <c r="AJ134" s="491"/>
      <c r="AK134" s="491"/>
      <c r="AL134" s="491"/>
      <c r="AM134" s="491"/>
      <c r="AN134" s="491"/>
      <c r="AO134" s="491"/>
      <c r="AP134" s="491"/>
      <c r="AQ134" s="491"/>
      <c r="AR134" s="491"/>
      <c r="AS134" s="491"/>
      <c r="AT134" s="491"/>
      <c r="AU134" s="491"/>
      <c r="AV134" s="491"/>
      <c r="AW134" s="491"/>
      <c r="AX134" s="491"/>
      <c r="AY134" s="491"/>
      <c r="AZ134" s="491"/>
      <c r="BA134" s="491"/>
      <c r="BB134" s="491"/>
      <c r="BC134" s="491"/>
      <c r="BD134" s="491"/>
      <c r="BE134" s="491"/>
      <c r="BF134" s="491"/>
      <c r="BG134" s="491"/>
      <c r="BH134" s="491"/>
      <c r="BI134" s="491"/>
      <c r="BJ134" s="491"/>
      <c r="BK134" s="491"/>
      <c r="BL134" s="491"/>
      <c r="BM134" s="491"/>
      <c r="BN134" s="491"/>
      <c r="BO134" s="491"/>
      <c r="BP134" s="491"/>
      <c r="BQ134" s="491"/>
      <c r="BR134" s="491"/>
      <c r="BS134" s="491"/>
      <c r="BT134" s="491" t="s">
        <v>451</v>
      </c>
      <c r="BU134" s="491"/>
      <c r="BV134" s="491"/>
      <c r="BW134" s="491"/>
      <c r="BX134" s="491"/>
      <c r="BY134" s="491"/>
      <c r="BZ134" s="491"/>
      <c r="CA134" s="491"/>
      <c r="CB134" s="491"/>
      <c r="CC134" s="491"/>
      <c r="CD134" s="491"/>
      <c r="CE134" s="491"/>
      <c r="CF134" s="491"/>
      <c r="CG134" s="491"/>
      <c r="CH134" s="491"/>
      <c r="CI134" s="491"/>
      <c r="CJ134" s="491">
        <v>4</v>
      </c>
      <c r="CK134" s="491"/>
      <c r="CL134" s="491"/>
      <c r="CM134" s="491"/>
      <c r="CN134" s="491"/>
      <c r="CO134" s="491"/>
      <c r="CP134" s="491"/>
      <c r="CQ134" s="491"/>
      <c r="CR134" s="491"/>
      <c r="CS134" s="491"/>
      <c r="CT134" s="491"/>
      <c r="CU134" s="491"/>
      <c r="CV134" s="491"/>
      <c r="CW134" s="491"/>
      <c r="CX134" s="491"/>
      <c r="CY134" s="491"/>
      <c r="CZ134" s="491"/>
      <c r="DA134" s="491"/>
    </row>
    <row r="135" spans="1:106" s="35" customFormat="1" ht="12.75" x14ac:dyDescent="0.2">
      <c r="A135" s="528">
        <v>1</v>
      </c>
      <c r="B135" s="529"/>
      <c r="C135" s="529"/>
      <c r="D135" s="529"/>
      <c r="E135" s="529"/>
      <c r="F135" s="529"/>
      <c r="G135" s="530"/>
      <c r="H135" s="534" t="s">
        <v>562</v>
      </c>
      <c r="I135" s="535"/>
      <c r="J135" s="535"/>
      <c r="K135" s="535"/>
      <c r="L135" s="535"/>
      <c r="M135" s="535"/>
      <c r="N135" s="535"/>
      <c r="O135" s="535"/>
      <c r="P135" s="535"/>
      <c r="Q135" s="535"/>
      <c r="R135" s="535"/>
      <c r="S135" s="535"/>
      <c r="T135" s="535"/>
      <c r="U135" s="535"/>
      <c r="V135" s="535"/>
      <c r="W135" s="535"/>
      <c r="X135" s="535"/>
      <c r="Y135" s="535"/>
      <c r="Z135" s="535"/>
      <c r="AA135" s="535"/>
      <c r="AB135" s="535"/>
      <c r="AC135" s="535"/>
      <c r="AD135" s="535"/>
      <c r="AE135" s="535"/>
      <c r="AF135" s="535"/>
      <c r="AG135" s="535"/>
      <c r="AH135" s="535"/>
      <c r="AI135" s="535"/>
      <c r="AJ135" s="535"/>
      <c r="AK135" s="535"/>
      <c r="AL135" s="535"/>
      <c r="AM135" s="535"/>
      <c r="AN135" s="535"/>
      <c r="AO135" s="535"/>
      <c r="AP135" s="535"/>
      <c r="AQ135" s="535"/>
      <c r="AR135" s="535"/>
      <c r="AS135" s="535"/>
      <c r="AT135" s="535"/>
      <c r="AU135" s="535"/>
      <c r="AV135" s="535"/>
      <c r="AW135" s="535"/>
      <c r="AX135" s="535"/>
      <c r="AY135" s="535"/>
      <c r="AZ135" s="535"/>
      <c r="BA135" s="535"/>
      <c r="BB135" s="535"/>
      <c r="BC135" s="535"/>
      <c r="BD135" s="535"/>
      <c r="BE135" s="535"/>
      <c r="BF135" s="535"/>
      <c r="BG135" s="535"/>
      <c r="BH135" s="535"/>
      <c r="BI135" s="535"/>
      <c r="BJ135" s="535"/>
      <c r="BK135" s="535"/>
      <c r="BL135" s="535"/>
      <c r="BM135" s="535"/>
      <c r="BN135" s="535"/>
      <c r="BO135" s="535"/>
      <c r="BP135" s="535"/>
      <c r="BQ135" s="535"/>
      <c r="BR135" s="535"/>
      <c r="BS135" s="536"/>
      <c r="BT135" s="528">
        <v>1</v>
      </c>
      <c r="BU135" s="529"/>
      <c r="BV135" s="529"/>
      <c r="BW135" s="529"/>
      <c r="BX135" s="529"/>
      <c r="BY135" s="529"/>
      <c r="BZ135" s="529"/>
      <c r="CA135" s="529"/>
      <c r="CB135" s="529"/>
      <c r="CC135" s="529"/>
      <c r="CD135" s="529"/>
      <c r="CE135" s="529"/>
      <c r="CF135" s="529"/>
      <c r="CG135" s="529"/>
      <c r="CH135" s="529"/>
      <c r="CI135" s="530"/>
      <c r="CJ135" s="537">
        <v>15760.66</v>
      </c>
      <c r="CK135" s="538"/>
      <c r="CL135" s="538"/>
      <c r="CM135" s="538"/>
      <c r="CN135" s="538"/>
      <c r="CO135" s="538"/>
      <c r="CP135" s="538"/>
      <c r="CQ135" s="538"/>
      <c r="CR135" s="538"/>
      <c r="CS135" s="538"/>
      <c r="CT135" s="538"/>
      <c r="CU135" s="538"/>
      <c r="CV135" s="538"/>
      <c r="CW135" s="538"/>
      <c r="CX135" s="538"/>
      <c r="CY135" s="538"/>
      <c r="CZ135" s="538"/>
      <c r="DA135" s="539"/>
      <c r="DB135" s="289"/>
    </row>
    <row r="136" spans="1:106" s="35" customFormat="1" ht="12.75" x14ac:dyDescent="0.2">
      <c r="A136" s="528">
        <v>2</v>
      </c>
      <c r="B136" s="529"/>
      <c r="C136" s="529"/>
      <c r="D136" s="529"/>
      <c r="E136" s="529"/>
      <c r="F136" s="529"/>
      <c r="G136" s="530"/>
      <c r="H136" s="534" t="s">
        <v>561</v>
      </c>
      <c r="I136" s="535"/>
      <c r="J136" s="535"/>
      <c r="K136" s="535"/>
      <c r="L136" s="535"/>
      <c r="M136" s="535"/>
      <c r="N136" s="535"/>
      <c r="O136" s="535"/>
      <c r="P136" s="535"/>
      <c r="Q136" s="535"/>
      <c r="R136" s="535"/>
      <c r="S136" s="535"/>
      <c r="T136" s="535"/>
      <c r="U136" s="535"/>
      <c r="V136" s="535"/>
      <c r="W136" s="535"/>
      <c r="X136" s="535"/>
      <c r="Y136" s="535"/>
      <c r="Z136" s="535"/>
      <c r="AA136" s="535"/>
      <c r="AB136" s="535"/>
      <c r="AC136" s="535"/>
      <c r="AD136" s="535"/>
      <c r="AE136" s="535"/>
      <c r="AF136" s="535"/>
      <c r="AG136" s="535"/>
      <c r="AH136" s="535"/>
      <c r="AI136" s="535"/>
      <c r="AJ136" s="535"/>
      <c r="AK136" s="535"/>
      <c r="AL136" s="535"/>
      <c r="AM136" s="535"/>
      <c r="AN136" s="535"/>
      <c r="AO136" s="535"/>
      <c r="AP136" s="535"/>
      <c r="AQ136" s="535"/>
      <c r="AR136" s="535"/>
      <c r="AS136" s="535"/>
      <c r="AT136" s="535"/>
      <c r="AU136" s="535"/>
      <c r="AV136" s="535"/>
      <c r="AW136" s="535"/>
      <c r="AX136" s="535"/>
      <c r="AY136" s="535"/>
      <c r="AZ136" s="535"/>
      <c r="BA136" s="535"/>
      <c r="BB136" s="535"/>
      <c r="BC136" s="535"/>
      <c r="BD136" s="535"/>
      <c r="BE136" s="535"/>
      <c r="BF136" s="535"/>
      <c r="BG136" s="535"/>
      <c r="BH136" s="535"/>
      <c r="BI136" s="535"/>
      <c r="BJ136" s="535"/>
      <c r="BK136" s="535"/>
      <c r="BL136" s="535"/>
      <c r="BM136" s="535"/>
      <c r="BN136" s="535"/>
      <c r="BO136" s="535"/>
      <c r="BP136" s="535"/>
      <c r="BQ136" s="535"/>
      <c r="BR136" s="535"/>
      <c r="BS136" s="536"/>
      <c r="BT136" s="528" t="s">
        <v>451</v>
      </c>
      <c r="BU136" s="529"/>
      <c r="BV136" s="529"/>
      <c r="BW136" s="529"/>
      <c r="BX136" s="529"/>
      <c r="BY136" s="529"/>
      <c r="BZ136" s="529"/>
      <c r="CA136" s="529"/>
      <c r="CB136" s="529"/>
      <c r="CC136" s="529"/>
      <c r="CD136" s="529"/>
      <c r="CE136" s="529"/>
      <c r="CF136" s="529"/>
      <c r="CG136" s="529"/>
      <c r="CH136" s="529"/>
      <c r="CI136" s="530"/>
      <c r="CJ136" s="537">
        <v>0</v>
      </c>
      <c r="CK136" s="538"/>
      <c r="CL136" s="538"/>
      <c r="CM136" s="538"/>
      <c r="CN136" s="538"/>
      <c r="CO136" s="538"/>
      <c r="CP136" s="538"/>
      <c r="CQ136" s="538"/>
      <c r="CR136" s="538"/>
      <c r="CS136" s="538"/>
      <c r="CT136" s="538"/>
      <c r="CU136" s="538"/>
      <c r="CV136" s="538"/>
      <c r="CW136" s="538"/>
      <c r="CX136" s="538"/>
      <c r="CY136" s="538"/>
      <c r="CZ136" s="538"/>
      <c r="DA136" s="539"/>
      <c r="DB136" s="289"/>
    </row>
    <row r="137" spans="1:106" s="35" customFormat="1" ht="12.75" x14ac:dyDescent="0.2">
      <c r="A137" s="528">
        <v>3</v>
      </c>
      <c r="B137" s="529"/>
      <c r="C137" s="529"/>
      <c r="D137" s="529"/>
      <c r="E137" s="529"/>
      <c r="F137" s="529"/>
      <c r="G137" s="530"/>
      <c r="H137" s="534" t="s">
        <v>563</v>
      </c>
      <c r="I137" s="535"/>
      <c r="J137" s="535"/>
      <c r="K137" s="535"/>
      <c r="L137" s="535"/>
      <c r="M137" s="535"/>
      <c r="N137" s="535"/>
      <c r="O137" s="535"/>
      <c r="P137" s="535"/>
      <c r="Q137" s="535"/>
      <c r="R137" s="535"/>
      <c r="S137" s="535"/>
      <c r="T137" s="535"/>
      <c r="U137" s="535"/>
      <c r="V137" s="535"/>
      <c r="W137" s="535"/>
      <c r="X137" s="535"/>
      <c r="Y137" s="535"/>
      <c r="Z137" s="535"/>
      <c r="AA137" s="535"/>
      <c r="AB137" s="535"/>
      <c r="AC137" s="535"/>
      <c r="AD137" s="535"/>
      <c r="AE137" s="535"/>
      <c r="AF137" s="535"/>
      <c r="AG137" s="535"/>
      <c r="AH137" s="535"/>
      <c r="AI137" s="535"/>
      <c r="AJ137" s="535"/>
      <c r="AK137" s="535"/>
      <c r="AL137" s="535"/>
      <c r="AM137" s="535"/>
      <c r="AN137" s="535"/>
      <c r="AO137" s="535"/>
      <c r="AP137" s="535"/>
      <c r="AQ137" s="535"/>
      <c r="AR137" s="535"/>
      <c r="AS137" s="535"/>
      <c r="AT137" s="535"/>
      <c r="AU137" s="535"/>
      <c r="AV137" s="535"/>
      <c r="AW137" s="535"/>
      <c r="AX137" s="535"/>
      <c r="AY137" s="535"/>
      <c r="AZ137" s="535"/>
      <c r="BA137" s="535"/>
      <c r="BB137" s="535"/>
      <c r="BC137" s="535"/>
      <c r="BD137" s="535"/>
      <c r="BE137" s="535"/>
      <c r="BF137" s="535"/>
      <c r="BG137" s="535"/>
      <c r="BH137" s="535"/>
      <c r="BI137" s="535"/>
      <c r="BJ137" s="535"/>
      <c r="BK137" s="535"/>
      <c r="BL137" s="535"/>
      <c r="BM137" s="535"/>
      <c r="BN137" s="535"/>
      <c r="BO137" s="535"/>
      <c r="BP137" s="535"/>
      <c r="BQ137" s="535"/>
      <c r="BR137" s="535"/>
      <c r="BS137" s="536"/>
      <c r="BT137" s="528">
        <v>1</v>
      </c>
      <c r="BU137" s="529"/>
      <c r="BV137" s="529"/>
      <c r="BW137" s="529"/>
      <c r="BX137" s="529"/>
      <c r="BY137" s="529"/>
      <c r="BZ137" s="529"/>
      <c r="CA137" s="529"/>
      <c r="CB137" s="529"/>
      <c r="CC137" s="529"/>
      <c r="CD137" s="529"/>
      <c r="CE137" s="529"/>
      <c r="CF137" s="529"/>
      <c r="CG137" s="529"/>
      <c r="CH137" s="529"/>
      <c r="CI137" s="530"/>
      <c r="CJ137" s="537">
        <v>29450</v>
      </c>
      <c r="CK137" s="538"/>
      <c r="CL137" s="538"/>
      <c r="CM137" s="538"/>
      <c r="CN137" s="538"/>
      <c r="CO137" s="538"/>
      <c r="CP137" s="538"/>
      <c r="CQ137" s="538"/>
      <c r="CR137" s="538"/>
      <c r="CS137" s="538"/>
      <c r="CT137" s="538"/>
      <c r="CU137" s="538"/>
      <c r="CV137" s="538"/>
      <c r="CW137" s="538"/>
      <c r="CX137" s="538"/>
      <c r="CY137" s="538"/>
      <c r="CZ137" s="538"/>
      <c r="DA137" s="539"/>
      <c r="DB137" s="289"/>
    </row>
    <row r="138" spans="1:106" s="35" customFormat="1" ht="12.75" x14ac:dyDescent="0.2">
      <c r="A138" s="528">
        <v>4</v>
      </c>
      <c r="B138" s="529"/>
      <c r="C138" s="529"/>
      <c r="D138" s="529"/>
      <c r="E138" s="529"/>
      <c r="F138" s="529"/>
      <c r="G138" s="530"/>
      <c r="H138" s="534" t="s">
        <v>726</v>
      </c>
      <c r="I138" s="535"/>
      <c r="J138" s="535"/>
      <c r="K138" s="535"/>
      <c r="L138" s="535"/>
      <c r="M138" s="535"/>
      <c r="N138" s="535"/>
      <c r="O138" s="535"/>
      <c r="P138" s="535"/>
      <c r="Q138" s="535"/>
      <c r="R138" s="535"/>
      <c r="S138" s="535"/>
      <c r="T138" s="535"/>
      <c r="U138" s="535"/>
      <c r="V138" s="535"/>
      <c r="W138" s="535"/>
      <c r="X138" s="535"/>
      <c r="Y138" s="535"/>
      <c r="Z138" s="535"/>
      <c r="AA138" s="535"/>
      <c r="AB138" s="535"/>
      <c r="AC138" s="535"/>
      <c r="AD138" s="535"/>
      <c r="AE138" s="535"/>
      <c r="AF138" s="535"/>
      <c r="AG138" s="535"/>
      <c r="AH138" s="535"/>
      <c r="AI138" s="535"/>
      <c r="AJ138" s="535"/>
      <c r="AK138" s="535"/>
      <c r="AL138" s="535"/>
      <c r="AM138" s="535"/>
      <c r="AN138" s="535"/>
      <c r="AO138" s="535"/>
      <c r="AP138" s="535"/>
      <c r="AQ138" s="535"/>
      <c r="AR138" s="535"/>
      <c r="AS138" s="535"/>
      <c r="AT138" s="535"/>
      <c r="AU138" s="535"/>
      <c r="AV138" s="535"/>
      <c r="AW138" s="535"/>
      <c r="AX138" s="535"/>
      <c r="AY138" s="535"/>
      <c r="AZ138" s="535"/>
      <c r="BA138" s="535"/>
      <c r="BB138" s="535"/>
      <c r="BC138" s="535"/>
      <c r="BD138" s="535"/>
      <c r="BE138" s="535"/>
      <c r="BF138" s="535"/>
      <c r="BG138" s="535"/>
      <c r="BH138" s="535"/>
      <c r="BI138" s="535"/>
      <c r="BJ138" s="535"/>
      <c r="BK138" s="535"/>
      <c r="BL138" s="535"/>
      <c r="BM138" s="535"/>
      <c r="BN138" s="535"/>
      <c r="BO138" s="535"/>
      <c r="BP138" s="535"/>
      <c r="BQ138" s="535"/>
      <c r="BR138" s="535"/>
      <c r="BS138" s="536"/>
      <c r="BT138" s="528" t="s">
        <v>451</v>
      </c>
      <c r="BU138" s="529"/>
      <c r="BV138" s="529"/>
      <c r="BW138" s="529"/>
      <c r="BX138" s="529"/>
      <c r="BY138" s="529"/>
      <c r="BZ138" s="529"/>
      <c r="CA138" s="529"/>
      <c r="CB138" s="529"/>
      <c r="CC138" s="529"/>
      <c r="CD138" s="529"/>
      <c r="CE138" s="529"/>
      <c r="CF138" s="529"/>
      <c r="CG138" s="529"/>
      <c r="CH138" s="529"/>
      <c r="CI138" s="530"/>
      <c r="CJ138" s="537">
        <v>0</v>
      </c>
      <c r="CK138" s="538"/>
      <c r="CL138" s="538"/>
      <c r="CM138" s="538"/>
      <c r="CN138" s="538"/>
      <c r="CO138" s="538"/>
      <c r="CP138" s="538"/>
      <c r="CQ138" s="538"/>
      <c r="CR138" s="538"/>
      <c r="CS138" s="538"/>
      <c r="CT138" s="538"/>
      <c r="CU138" s="538"/>
      <c r="CV138" s="538"/>
      <c r="CW138" s="538"/>
      <c r="CX138" s="538"/>
      <c r="CY138" s="538"/>
      <c r="CZ138" s="538"/>
      <c r="DA138" s="539"/>
      <c r="DB138" s="289"/>
    </row>
    <row r="139" spans="1:106" s="35" customFormat="1" ht="12.75" x14ac:dyDescent="0.2">
      <c r="A139" s="528">
        <v>5</v>
      </c>
      <c r="B139" s="529"/>
      <c r="C139" s="529"/>
      <c r="D139" s="529"/>
      <c r="E139" s="529"/>
      <c r="F139" s="529"/>
      <c r="G139" s="530"/>
      <c r="H139" s="534" t="s">
        <v>786</v>
      </c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535"/>
      <c r="Y139" s="535"/>
      <c r="Z139" s="535"/>
      <c r="AA139" s="535"/>
      <c r="AB139" s="535"/>
      <c r="AC139" s="535"/>
      <c r="AD139" s="535"/>
      <c r="AE139" s="535"/>
      <c r="AF139" s="535"/>
      <c r="AG139" s="535"/>
      <c r="AH139" s="535"/>
      <c r="AI139" s="535"/>
      <c r="AJ139" s="535"/>
      <c r="AK139" s="535"/>
      <c r="AL139" s="535"/>
      <c r="AM139" s="535"/>
      <c r="AN139" s="535"/>
      <c r="AO139" s="535"/>
      <c r="AP139" s="535"/>
      <c r="AQ139" s="535"/>
      <c r="AR139" s="535"/>
      <c r="AS139" s="535"/>
      <c r="AT139" s="535"/>
      <c r="AU139" s="535"/>
      <c r="AV139" s="535"/>
      <c r="AW139" s="535"/>
      <c r="AX139" s="535"/>
      <c r="AY139" s="535"/>
      <c r="AZ139" s="535"/>
      <c r="BA139" s="535"/>
      <c r="BB139" s="535"/>
      <c r="BC139" s="535"/>
      <c r="BD139" s="535"/>
      <c r="BE139" s="535"/>
      <c r="BF139" s="535"/>
      <c r="BG139" s="535"/>
      <c r="BH139" s="535"/>
      <c r="BI139" s="535"/>
      <c r="BJ139" s="535"/>
      <c r="BK139" s="535"/>
      <c r="BL139" s="535"/>
      <c r="BM139" s="535"/>
      <c r="BN139" s="535"/>
      <c r="BO139" s="535"/>
      <c r="BP139" s="535"/>
      <c r="BQ139" s="535"/>
      <c r="BR139" s="535"/>
      <c r="BS139" s="536"/>
      <c r="BT139" s="528">
        <v>1</v>
      </c>
      <c r="BU139" s="529"/>
      <c r="BV139" s="529"/>
      <c r="BW139" s="529"/>
      <c r="BX139" s="529"/>
      <c r="BY139" s="529"/>
      <c r="BZ139" s="529"/>
      <c r="CA139" s="529"/>
      <c r="CB139" s="529"/>
      <c r="CC139" s="529"/>
      <c r="CD139" s="529"/>
      <c r="CE139" s="529"/>
      <c r="CF139" s="529"/>
      <c r="CG139" s="529"/>
      <c r="CH139" s="529"/>
      <c r="CI139" s="530"/>
      <c r="CJ139" s="537">
        <v>0</v>
      </c>
      <c r="CK139" s="538"/>
      <c r="CL139" s="538"/>
      <c r="CM139" s="538"/>
      <c r="CN139" s="538"/>
      <c r="CO139" s="538"/>
      <c r="CP139" s="538"/>
      <c r="CQ139" s="538"/>
      <c r="CR139" s="538"/>
      <c r="CS139" s="538"/>
      <c r="CT139" s="538"/>
      <c r="CU139" s="538"/>
      <c r="CV139" s="538"/>
      <c r="CW139" s="538"/>
      <c r="CX139" s="538"/>
      <c r="CY139" s="538"/>
      <c r="CZ139" s="538"/>
      <c r="DA139" s="539"/>
      <c r="DB139" s="289"/>
    </row>
    <row r="140" spans="1:106" s="35" customFormat="1" ht="12.75" x14ac:dyDescent="0.2">
      <c r="A140" s="528">
        <v>6</v>
      </c>
      <c r="B140" s="529"/>
      <c r="C140" s="529"/>
      <c r="D140" s="529"/>
      <c r="E140" s="529"/>
      <c r="F140" s="529"/>
      <c r="G140" s="530"/>
      <c r="H140" s="534" t="s">
        <v>564</v>
      </c>
      <c r="I140" s="535"/>
      <c r="J140" s="535"/>
      <c r="K140" s="535"/>
      <c r="L140" s="535"/>
      <c r="M140" s="535"/>
      <c r="N140" s="535"/>
      <c r="O140" s="535"/>
      <c r="P140" s="535"/>
      <c r="Q140" s="535"/>
      <c r="R140" s="535"/>
      <c r="S140" s="535"/>
      <c r="T140" s="535"/>
      <c r="U140" s="535"/>
      <c r="V140" s="535"/>
      <c r="W140" s="535"/>
      <c r="X140" s="535"/>
      <c r="Y140" s="535"/>
      <c r="Z140" s="535"/>
      <c r="AA140" s="535"/>
      <c r="AB140" s="535"/>
      <c r="AC140" s="535"/>
      <c r="AD140" s="535"/>
      <c r="AE140" s="535"/>
      <c r="AF140" s="535"/>
      <c r="AG140" s="535"/>
      <c r="AH140" s="535"/>
      <c r="AI140" s="535"/>
      <c r="AJ140" s="535"/>
      <c r="AK140" s="535"/>
      <c r="AL140" s="535"/>
      <c r="AM140" s="535"/>
      <c r="AN140" s="535"/>
      <c r="AO140" s="535"/>
      <c r="AP140" s="535"/>
      <c r="AQ140" s="535"/>
      <c r="AR140" s="535"/>
      <c r="AS140" s="535"/>
      <c r="AT140" s="535"/>
      <c r="AU140" s="535"/>
      <c r="AV140" s="535"/>
      <c r="AW140" s="535"/>
      <c r="AX140" s="535"/>
      <c r="AY140" s="535"/>
      <c r="AZ140" s="535"/>
      <c r="BA140" s="535"/>
      <c r="BB140" s="535"/>
      <c r="BC140" s="535"/>
      <c r="BD140" s="535"/>
      <c r="BE140" s="535"/>
      <c r="BF140" s="535"/>
      <c r="BG140" s="535"/>
      <c r="BH140" s="535"/>
      <c r="BI140" s="535"/>
      <c r="BJ140" s="535"/>
      <c r="BK140" s="535"/>
      <c r="BL140" s="535"/>
      <c r="BM140" s="535"/>
      <c r="BN140" s="535"/>
      <c r="BO140" s="535"/>
      <c r="BP140" s="535"/>
      <c r="BQ140" s="535"/>
      <c r="BR140" s="535"/>
      <c r="BS140" s="536"/>
      <c r="BT140" s="528">
        <v>1</v>
      </c>
      <c r="BU140" s="529"/>
      <c r="BV140" s="529"/>
      <c r="BW140" s="529"/>
      <c r="BX140" s="529"/>
      <c r="BY140" s="529"/>
      <c r="BZ140" s="529"/>
      <c r="CA140" s="529"/>
      <c r="CB140" s="529"/>
      <c r="CC140" s="529"/>
      <c r="CD140" s="529"/>
      <c r="CE140" s="529"/>
      <c r="CF140" s="529"/>
      <c r="CG140" s="529"/>
      <c r="CH140" s="529"/>
      <c r="CI140" s="530"/>
      <c r="CJ140" s="537">
        <v>4900</v>
      </c>
      <c r="CK140" s="538"/>
      <c r="CL140" s="538"/>
      <c r="CM140" s="538"/>
      <c r="CN140" s="538"/>
      <c r="CO140" s="538"/>
      <c r="CP140" s="538"/>
      <c r="CQ140" s="538"/>
      <c r="CR140" s="538"/>
      <c r="CS140" s="538"/>
      <c r="CT140" s="538"/>
      <c r="CU140" s="538"/>
      <c r="CV140" s="538"/>
      <c r="CW140" s="538"/>
      <c r="CX140" s="538"/>
      <c r="CY140" s="538"/>
      <c r="CZ140" s="538"/>
      <c r="DA140" s="539"/>
      <c r="DB140" s="289"/>
    </row>
    <row r="141" spans="1:106" s="35" customFormat="1" ht="12.75" x14ac:dyDescent="0.2">
      <c r="A141" s="528">
        <v>7</v>
      </c>
      <c r="B141" s="529"/>
      <c r="C141" s="529"/>
      <c r="D141" s="529"/>
      <c r="E141" s="529"/>
      <c r="F141" s="529"/>
      <c r="G141" s="530"/>
      <c r="H141" s="603" t="s">
        <v>787</v>
      </c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  <c r="T141" s="604"/>
      <c r="U141" s="604"/>
      <c r="V141" s="604"/>
      <c r="W141" s="604"/>
      <c r="X141" s="604"/>
      <c r="Y141" s="604"/>
      <c r="Z141" s="604"/>
      <c r="AA141" s="604"/>
      <c r="AB141" s="604"/>
      <c r="AC141" s="604"/>
      <c r="AD141" s="604"/>
      <c r="AE141" s="604"/>
      <c r="AF141" s="604"/>
      <c r="AG141" s="604"/>
      <c r="AH141" s="604"/>
      <c r="AI141" s="604"/>
      <c r="AJ141" s="604"/>
      <c r="AK141" s="604"/>
      <c r="AL141" s="604"/>
      <c r="AM141" s="604"/>
      <c r="AN141" s="604"/>
      <c r="AO141" s="604"/>
      <c r="AP141" s="604"/>
      <c r="AQ141" s="604"/>
      <c r="AR141" s="604"/>
      <c r="AS141" s="604"/>
      <c r="AT141" s="604"/>
      <c r="AU141" s="604"/>
      <c r="AV141" s="604"/>
      <c r="AW141" s="604"/>
      <c r="AX141" s="604"/>
      <c r="AY141" s="604"/>
      <c r="AZ141" s="604"/>
      <c r="BA141" s="604"/>
      <c r="BB141" s="604"/>
      <c r="BC141" s="604"/>
      <c r="BD141" s="604"/>
      <c r="BE141" s="604"/>
      <c r="BF141" s="604"/>
      <c r="BG141" s="604"/>
      <c r="BH141" s="604"/>
      <c r="BI141" s="604"/>
      <c r="BJ141" s="604"/>
      <c r="BK141" s="604"/>
      <c r="BL141" s="604"/>
      <c r="BM141" s="604"/>
      <c r="BN141" s="604"/>
      <c r="BO141" s="604"/>
      <c r="BP141" s="604"/>
      <c r="BQ141" s="604"/>
      <c r="BR141" s="604"/>
      <c r="BS141" s="605"/>
      <c r="BT141" s="528">
        <v>1</v>
      </c>
      <c r="BU141" s="529"/>
      <c r="BV141" s="529"/>
      <c r="BW141" s="529"/>
      <c r="BX141" s="529"/>
      <c r="BY141" s="529"/>
      <c r="BZ141" s="529"/>
      <c r="CA141" s="529"/>
      <c r="CB141" s="529"/>
      <c r="CC141" s="529"/>
      <c r="CD141" s="529"/>
      <c r="CE141" s="529"/>
      <c r="CF141" s="529"/>
      <c r="CG141" s="529"/>
      <c r="CH141" s="529"/>
      <c r="CI141" s="530"/>
      <c r="CJ141" s="537">
        <v>4500</v>
      </c>
      <c r="CK141" s="538"/>
      <c r="CL141" s="538"/>
      <c r="CM141" s="538"/>
      <c r="CN141" s="538"/>
      <c r="CO141" s="538"/>
      <c r="CP141" s="538"/>
      <c r="CQ141" s="538"/>
      <c r="CR141" s="538"/>
      <c r="CS141" s="538"/>
      <c r="CT141" s="538"/>
      <c r="CU141" s="538"/>
      <c r="CV141" s="538"/>
      <c r="CW141" s="538"/>
      <c r="CX141" s="538"/>
      <c r="CY141" s="538"/>
      <c r="CZ141" s="538"/>
      <c r="DA141" s="539"/>
      <c r="DB141" s="289"/>
    </row>
    <row r="142" spans="1:106" s="35" customFormat="1" ht="12.75" x14ac:dyDescent="0.2">
      <c r="A142" s="528">
        <v>8</v>
      </c>
      <c r="B142" s="529"/>
      <c r="C142" s="529"/>
      <c r="D142" s="529"/>
      <c r="E142" s="529"/>
      <c r="F142" s="529"/>
      <c r="G142" s="530"/>
      <c r="H142" s="603" t="s">
        <v>871</v>
      </c>
      <c r="I142" s="604"/>
      <c r="J142" s="604"/>
      <c r="K142" s="604"/>
      <c r="L142" s="604"/>
      <c r="M142" s="604"/>
      <c r="N142" s="604"/>
      <c r="O142" s="604"/>
      <c r="P142" s="604"/>
      <c r="Q142" s="604"/>
      <c r="R142" s="604"/>
      <c r="S142" s="604"/>
      <c r="T142" s="604"/>
      <c r="U142" s="604"/>
      <c r="V142" s="604"/>
      <c r="W142" s="604"/>
      <c r="X142" s="604"/>
      <c r="Y142" s="604"/>
      <c r="Z142" s="604"/>
      <c r="AA142" s="604"/>
      <c r="AB142" s="604"/>
      <c r="AC142" s="604"/>
      <c r="AD142" s="604"/>
      <c r="AE142" s="604"/>
      <c r="AF142" s="604"/>
      <c r="AG142" s="604"/>
      <c r="AH142" s="604"/>
      <c r="AI142" s="604"/>
      <c r="AJ142" s="604"/>
      <c r="AK142" s="604"/>
      <c r="AL142" s="604"/>
      <c r="AM142" s="604"/>
      <c r="AN142" s="604"/>
      <c r="AO142" s="604"/>
      <c r="AP142" s="604"/>
      <c r="AQ142" s="604"/>
      <c r="AR142" s="604"/>
      <c r="AS142" s="604"/>
      <c r="AT142" s="604"/>
      <c r="AU142" s="604"/>
      <c r="AV142" s="604"/>
      <c r="AW142" s="604"/>
      <c r="AX142" s="604"/>
      <c r="AY142" s="604"/>
      <c r="AZ142" s="604"/>
      <c r="BA142" s="604"/>
      <c r="BB142" s="604"/>
      <c r="BC142" s="604"/>
      <c r="BD142" s="604"/>
      <c r="BE142" s="604"/>
      <c r="BF142" s="604"/>
      <c r="BG142" s="604"/>
      <c r="BH142" s="604"/>
      <c r="BI142" s="604"/>
      <c r="BJ142" s="604"/>
      <c r="BK142" s="604"/>
      <c r="BL142" s="604"/>
      <c r="BM142" s="604"/>
      <c r="BN142" s="604"/>
      <c r="BO142" s="604"/>
      <c r="BP142" s="604"/>
      <c r="BQ142" s="604"/>
      <c r="BR142" s="604"/>
      <c r="BS142" s="605"/>
      <c r="BT142" s="528">
        <v>1</v>
      </c>
      <c r="BU142" s="529"/>
      <c r="BV142" s="529"/>
      <c r="BW142" s="529"/>
      <c r="BX142" s="529"/>
      <c r="BY142" s="529"/>
      <c r="BZ142" s="529"/>
      <c r="CA142" s="529"/>
      <c r="CB142" s="529"/>
      <c r="CC142" s="529"/>
      <c r="CD142" s="529"/>
      <c r="CE142" s="529"/>
      <c r="CF142" s="529"/>
      <c r="CG142" s="529"/>
      <c r="CH142" s="529"/>
      <c r="CI142" s="530"/>
      <c r="CJ142" s="537">
        <v>9617</v>
      </c>
      <c r="CK142" s="538"/>
      <c r="CL142" s="538"/>
      <c r="CM142" s="538"/>
      <c r="CN142" s="538"/>
      <c r="CO142" s="538"/>
      <c r="CP142" s="538"/>
      <c r="CQ142" s="538"/>
      <c r="CR142" s="538"/>
      <c r="CS142" s="538"/>
      <c r="CT142" s="538"/>
      <c r="CU142" s="538"/>
      <c r="CV142" s="538"/>
      <c r="CW142" s="538"/>
      <c r="CX142" s="538"/>
      <c r="CY142" s="538"/>
      <c r="CZ142" s="538"/>
      <c r="DA142" s="539"/>
      <c r="DB142" s="289"/>
    </row>
    <row r="143" spans="1:106" s="35" customFormat="1" ht="12.75" x14ac:dyDescent="0.2">
      <c r="A143" s="528">
        <v>9</v>
      </c>
      <c r="B143" s="529"/>
      <c r="C143" s="529"/>
      <c r="D143" s="529"/>
      <c r="E143" s="529"/>
      <c r="F143" s="529"/>
      <c r="G143" s="530"/>
      <c r="H143" s="603" t="s">
        <v>872</v>
      </c>
      <c r="I143" s="604"/>
      <c r="J143" s="604"/>
      <c r="K143" s="604"/>
      <c r="L143" s="604"/>
      <c r="M143" s="604"/>
      <c r="N143" s="604"/>
      <c r="O143" s="604"/>
      <c r="P143" s="604"/>
      <c r="Q143" s="604"/>
      <c r="R143" s="604"/>
      <c r="S143" s="604"/>
      <c r="T143" s="604"/>
      <c r="U143" s="604"/>
      <c r="V143" s="604"/>
      <c r="W143" s="604"/>
      <c r="X143" s="604"/>
      <c r="Y143" s="604"/>
      <c r="Z143" s="604"/>
      <c r="AA143" s="604"/>
      <c r="AB143" s="604"/>
      <c r="AC143" s="604"/>
      <c r="AD143" s="604"/>
      <c r="AE143" s="604"/>
      <c r="AF143" s="604"/>
      <c r="AG143" s="604"/>
      <c r="AH143" s="604"/>
      <c r="AI143" s="604"/>
      <c r="AJ143" s="604"/>
      <c r="AK143" s="604"/>
      <c r="AL143" s="604"/>
      <c r="AM143" s="604"/>
      <c r="AN143" s="604"/>
      <c r="AO143" s="604"/>
      <c r="AP143" s="604"/>
      <c r="AQ143" s="604"/>
      <c r="AR143" s="604"/>
      <c r="AS143" s="604"/>
      <c r="AT143" s="604"/>
      <c r="AU143" s="604"/>
      <c r="AV143" s="604"/>
      <c r="AW143" s="604"/>
      <c r="AX143" s="604"/>
      <c r="AY143" s="604"/>
      <c r="AZ143" s="604"/>
      <c r="BA143" s="604"/>
      <c r="BB143" s="604"/>
      <c r="BC143" s="604"/>
      <c r="BD143" s="604"/>
      <c r="BE143" s="604"/>
      <c r="BF143" s="604"/>
      <c r="BG143" s="604"/>
      <c r="BH143" s="604"/>
      <c r="BI143" s="604"/>
      <c r="BJ143" s="604"/>
      <c r="BK143" s="604"/>
      <c r="BL143" s="604"/>
      <c r="BM143" s="604"/>
      <c r="BN143" s="604"/>
      <c r="BO143" s="604"/>
      <c r="BP143" s="604"/>
      <c r="BQ143" s="604"/>
      <c r="BR143" s="604"/>
      <c r="BS143" s="605"/>
      <c r="BT143" s="528">
        <v>1</v>
      </c>
      <c r="BU143" s="529"/>
      <c r="BV143" s="529"/>
      <c r="BW143" s="529"/>
      <c r="BX143" s="529"/>
      <c r="BY143" s="529"/>
      <c r="BZ143" s="529"/>
      <c r="CA143" s="529"/>
      <c r="CB143" s="529"/>
      <c r="CC143" s="529"/>
      <c r="CD143" s="529"/>
      <c r="CE143" s="529"/>
      <c r="CF143" s="529"/>
      <c r="CG143" s="529"/>
      <c r="CH143" s="529"/>
      <c r="CI143" s="530"/>
      <c r="CJ143" s="537">
        <v>39050</v>
      </c>
      <c r="CK143" s="538"/>
      <c r="CL143" s="538"/>
      <c r="CM143" s="538"/>
      <c r="CN143" s="538"/>
      <c r="CO143" s="538"/>
      <c r="CP143" s="538"/>
      <c r="CQ143" s="538"/>
      <c r="CR143" s="538"/>
      <c r="CS143" s="538"/>
      <c r="CT143" s="538"/>
      <c r="CU143" s="538"/>
      <c r="CV143" s="538"/>
      <c r="CW143" s="538"/>
      <c r="CX143" s="538"/>
      <c r="CY143" s="538"/>
      <c r="CZ143" s="538"/>
      <c r="DA143" s="539"/>
      <c r="DB143" s="289"/>
    </row>
    <row r="144" spans="1:106" s="35" customFormat="1" ht="15" customHeight="1" x14ac:dyDescent="0.2">
      <c r="A144" s="528">
        <v>10</v>
      </c>
      <c r="B144" s="529"/>
      <c r="C144" s="529"/>
      <c r="D144" s="529"/>
      <c r="E144" s="529"/>
      <c r="F144" s="529"/>
      <c r="G144" s="530"/>
      <c r="H144" s="603" t="s">
        <v>873</v>
      </c>
      <c r="I144" s="604"/>
      <c r="J144" s="604"/>
      <c r="K144" s="604"/>
      <c r="L144" s="604"/>
      <c r="M144" s="604"/>
      <c r="N144" s="604"/>
      <c r="O144" s="604"/>
      <c r="P144" s="604"/>
      <c r="Q144" s="604"/>
      <c r="R144" s="604"/>
      <c r="S144" s="604"/>
      <c r="T144" s="604"/>
      <c r="U144" s="604"/>
      <c r="V144" s="604"/>
      <c r="W144" s="604"/>
      <c r="X144" s="604"/>
      <c r="Y144" s="604"/>
      <c r="Z144" s="604"/>
      <c r="AA144" s="604"/>
      <c r="AB144" s="604"/>
      <c r="AC144" s="604"/>
      <c r="AD144" s="604"/>
      <c r="AE144" s="604"/>
      <c r="AF144" s="604"/>
      <c r="AG144" s="604"/>
      <c r="AH144" s="604"/>
      <c r="AI144" s="604"/>
      <c r="AJ144" s="604"/>
      <c r="AK144" s="604"/>
      <c r="AL144" s="604"/>
      <c r="AM144" s="604"/>
      <c r="AN144" s="604"/>
      <c r="AO144" s="604"/>
      <c r="AP144" s="604"/>
      <c r="AQ144" s="604"/>
      <c r="AR144" s="604"/>
      <c r="AS144" s="604"/>
      <c r="AT144" s="604"/>
      <c r="AU144" s="604"/>
      <c r="AV144" s="604"/>
      <c r="AW144" s="604"/>
      <c r="AX144" s="604"/>
      <c r="AY144" s="604"/>
      <c r="AZ144" s="604"/>
      <c r="BA144" s="604"/>
      <c r="BB144" s="604"/>
      <c r="BC144" s="604"/>
      <c r="BD144" s="604"/>
      <c r="BE144" s="604"/>
      <c r="BF144" s="604"/>
      <c r="BG144" s="604"/>
      <c r="BH144" s="604"/>
      <c r="BI144" s="604"/>
      <c r="BJ144" s="604"/>
      <c r="BK144" s="604"/>
      <c r="BL144" s="604"/>
      <c r="BM144" s="604"/>
      <c r="BN144" s="604"/>
      <c r="BO144" s="604"/>
      <c r="BP144" s="604"/>
      <c r="BQ144" s="604"/>
      <c r="BR144" s="604"/>
      <c r="BS144" s="605"/>
      <c r="BT144" s="528">
        <v>1</v>
      </c>
      <c r="BU144" s="529"/>
      <c r="BV144" s="529"/>
      <c r="BW144" s="529"/>
      <c r="BX144" s="529"/>
      <c r="BY144" s="529"/>
      <c r="BZ144" s="529"/>
      <c r="CA144" s="529"/>
      <c r="CB144" s="529"/>
      <c r="CC144" s="529"/>
      <c r="CD144" s="529"/>
      <c r="CE144" s="529"/>
      <c r="CF144" s="529"/>
      <c r="CG144" s="529"/>
      <c r="CH144" s="529"/>
      <c r="CI144" s="530"/>
      <c r="CJ144" s="537">
        <v>8400</v>
      </c>
      <c r="CK144" s="538"/>
      <c r="CL144" s="538"/>
      <c r="CM144" s="538"/>
      <c r="CN144" s="538"/>
      <c r="CO144" s="538"/>
      <c r="CP144" s="538"/>
      <c r="CQ144" s="538"/>
      <c r="CR144" s="538"/>
      <c r="CS144" s="538"/>
      <c r="CT144" s="538"/>
      <c r="CU144" s="538"/>
      <c r="CV144" s="538"/>
      <c r="CW144" s="538"/>
      <c r="CX144" s="538"/>
      <c r="CY144" s="538"/>
      <c r="CZ144" s="538"/>
      <c r="DA144" s="539"/>
      <c r="DB144" s="289"/>
    </row>
    <row r="145" spans="1:106" s="35" customFormat="1" ht="12.75" x14ac:dyDescent="0.2">
      <c r="A145" s="528">
        <v>11</v>
      </c>
      <c r="B145" s="529"/>
      <c r="C145" s="529"/>
      <c r="D145" s="529"/>
      <c r="E145" s="529"/>
      <c r="F145" s="529"/>
      <c r="G145" s="530"/>
      <c r="H145" s="603" t="s">
        <v>874</v>
      </c>
      <c r="I145" s="604"/>
      <c r="J145" s="604"/>
      <c r="K145" s="604"/>
      <c r="L145" s="604"/>
      <c r="M145" s="604"/>
      <c r="N145" s="604"/>
      <c r="O145" s="604"/>
      <c r="P145" s="604"/>
      <c r="Q145" s="604"/>
      <c r="R145" s="604"/>
      <c r="S145" s="604"/>
      <c r="T145" s="604"/>
      <c r="U145" s="604"/>
      <c r="V145" s="604"/>
      <c r="W145" s="604"/>
      <c r="X145" s="604"/>
      <c r="Y145" s="604"/>
      <c r="Z145" s="604"/>
      <c r="AA145" s="604"/>
      <c r="AB145" s="604"/>
      <c r="AC145" s="604"/>
      <c r="AD145" s="604"/>
      <c r="AE145" s="604"/>
      <c r="AF145" s="604"/>
      <c r="AG145" s="604"/>
      <c r="AH145" s="604"/>
      <c r="AI145" s="604"/>
      <c r="AJ145" s="604"/>
      <c r="AK145" s="604"/>
      <c r="AL145" s="604"/>
      <c r="AM145" s="604"/>
      <c r="AN145" s="604"/>
      <c r="AO145" s="604"/>
      <c r="AP145" s="604"/>
      <c r="AQ145" s="604"/>
      <c r="AR145" s="604"/>
      <c r="AS145" s="604"/>
      <c r="AT145" s="604"/>
      <c r="AU145" s="604"/>
      <c r="AV145" s="604"/>
      <c r="AW145" s="604"/>
      <c r="AX145" s="604"/>
      <c r="AY145" s="604"/>
      <c r="AZ145" s="604"/>
      <c r="BA145" s="604"/>
      <c r="BB145" s="604"/>
      <c r="BC145" s="604"/>
      <c r="BD145" s="604"/>
      <c r="BE145" s="604"/>
      <c r="BF145" s="604"/>
      <c r="BG145" s="604"/>
      <c r="BH145" s="604"/>
      <c r="BI145" s="604"/>
      <c r="BJ145" s="604"/>
      <c r="BK145" s="604"/>
      <c r="BL145" s="604"/>
      <c r="BM145" s="604"/>
      <c r="BN145" s="604"/>
      <c r="BO145" s="604"/>
      <c r="BP145" s="604"/>
      <c r="BQ145" s="604"/>
      <c r="BR145" s="604"/>
      <c r="BS145" s="605"/>
      <c r="BT145" s="528">
        <v>1</v>
      </c>
      <c r="BU145" s="529"/>
      <c r="BV145" s="529"/>
      <c r="BW145" s="529"/>
      <c r="BX145" s="529"/>
      <c r="BY145" s="529"/>
      <c r="BZ145" s="529"/>
      <c r="CA145" s="529"/>
      <c r="CB145" s="529"/>
      <c r="CC145" s="529"/>
      <c r="CD145" s="529"/>
      <c r="CE145" s="529"/>
      <c r="CF145" s="529"/>
      <c r="CG145" s="529"/>
      <c r="CH145" s="529"/>
      <c r="CI145" s="530"/>
      <c r="CJ145" s="537">
        <v>18000</v>
      </c>
      <c r="CK145" s="538"/>
      <c r="CL145" s="538"/>
      <c r="CM145" s="538"/>
      <c r="CN145" s="538"/>
      <c r="CO145" s="538"/>
      <c r="CP145" s="538"/>
      <c r="CQ145" s="538"/>
      <c r="CR145" s="538"/>
      <c r="CS145" s="538"/>
      <c r="CT145" s="538"/>
      <c r="CU145" s="538"/>
      <c r="CV145" s="538"/>
      <c r="CW145" s="538"/>
      <c r="CX145" s="538"/>
      <c r="CY145" s="538"/>
      <c r="CZ145" s="538"/>
      <c r="DA145" s="539"/>
      <c r="DB145" s="289"/>
    </row>
    <row r="146" spans="1:106" s="35" customFormat="1" ht="12.75" x14ac:dyDescent="0.2">
      <c r="A146" s="528">
        <v>12</v>
      </c>
      <c r="B146" s="529"/>
      <c r="C146" s="529"/>
      <c r="D146" s="529"/>
      <c r="E146" s="529"/>
      <c r="F146" s="529"/>
      <c r="G146" s="530"/>
      <c r="H146" s="603" t="s">
        <v>875</v>
      </c>
      <c r="I146" s="604"/>
      <c r="J146" s="604"/>
      <c r="K146" s="604"/>
      <c r="L146" s="604"/>
      <c r="M146" s="604"/>
      <c r="N146" s="604"/>
      <c r="O146" s="604"/>
      <c r="P146" s="604"/>
      <c r="Q146" s="604"/>
      <c r="R146" s="604"/>
      <c r="S146" s="604"/>
      <c r="T146" s="604"/>
      <c r="U146" s="604"/>
      <c r="V146" s="604"/>
      <c r="W146" s="604"/>
      <c r="X146" s="604"/>
      <c r="Y146" s="604"/>
      <c r="Z146" s="604"/>
      <c r="AA146" s="604"/>
      <c r="AB146" s="604"/>
      <c r="AC146" s="604"/>
      <c r="AD146" s="604"/>
      <c r="AE146" s="604"/>
      <c r="AF146" s="604"/>
      <c r="AG146" s="604"/>
      <c r="AH146" s="604"/>
      <c r="AI146" s="604"/>
      <c r="AJ146" s="604"/>
      <c r="AK146" s="604"/>
      <c r="AL146" s="604"/>
      <c r="AM146" s="604"/>
      <c r="AN146" s="604"/>
      <c r="AO146" s="604"/>
      <c r="AP146" s="604"/>
      <c r="AQ146" s="604"/>
      <c r="AR146" s="604"/>
      <c r="AS146" s="604"/>
      <c r="AT146" s="604"/>
      <c r="AU146" s="604"/>
      <c r="AV146" s="604"/>
      <c r="AW146" s="604"/>
      <c r="AX146" s="604"/>
      <c r="AY146" s="604"/>
      <c r="AZ146" s="604"/>
      <c r="BA146" s="604"/>
      <c r="BB146" s="604"/>
      <c r="BC146" s="604"/>
      <c r="BD146" s="604"/>
      <c r="BE146" s="604"/>
      <c r="BF146" s="604"/>
      <c r="BG146" s="604"/>
      <c r="BH146" s="604"/>
      <c r="BI146" s="604"/>
      <c r="BJ146" s="604"/>
      <c r="BK146" s="604"/>
      <c r="BL146" s="604"/>
      <c r="BM146" s="604"/>
      <c r="BN146" s="604"/>
      <c r="BO146" s="604"/>
      <c r="BP146" s="604"/>
      <c r="BQ146" s="604"/>
      <c r="BR146" s="604"/>
      <c r="BS146" s="605"/>
      <c r="BT146" s="528">
        <v>1</v>
      </c>
      <c r="BU146" s="529"/>
      <c r="BV146" s="529"/>
      <c r="BW146" s="529"/>
      <c r="BX146" s="529"/>
      <c r="BY146" s="529"/>
      <c r="BZ146" s="529"/>
      <c r="CA146" s="529"/>
      <c r="CB146" s="529"/>
      <c r="CC146" s="529"/>
      <c r="CD146" s="529"/>
      <c r="CE146" s="529"/>
      <c r="CF146" s="529"/>
      <c r="CG146" s="529"/>
      <c r="CH146" s="529"/>
      <c r="CI146" s="530"/>
      <c r="CJ146" s="537">
        <v>10000</v>
      </c>
      <c r="CK146" s="538"/>
      <c r="CL146" s="538"/>
      <c r="CM146" s="538"/>
      <c r="CN146" s="538"/>
      <c r="CO146" s="538"/>
      <c r="CP146" s="538"/>
      <c r="CQ146" s="538"/>
      <c r="CR146" s="538"/>
      <c r="CS146" s="538"/>
      <c r="CT146" s="538"/>
      <c r="CU146" s="538"/>
      <c r="CV146" s="538"/>
      <c r="CW146" s="538"/>
      <c r="CX146" s="538"/>
      <c r="CY146" s="538"/>
      <c r="CZ146" s="538"/>
      <c r="DA146" s="539"/>
      <c r="DB146" s="289"/>
    </row>
    <row r="147" spans="1:106" s="35" customFormat="1" ht="12.75" x14ac:dyDescent="0.2">
      <c r="A147" s="528">
        <v>13</v>
      </c>
      <c r="B147" s="529"/>
      <c r="C147" s="529"/>
      <c r="D147" s="529"/>
      <c r="E147" s="529"/>
      <c r="F147" s="529"/>
      <c r="G147" s="530"/>
      <c r="H147" s="534" t="s">
        <v>727</v>
      </c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35"/>
      <c r="T147" s="535"/>
      <c r="U147" s="535"/>
      <c r="V147" s="535"/>
      <c r="W147" s="535"/>
      <c r="X147" s="535"/>
      <c r="Y147" s="535"/>
      <c r="Z147" s="535"/>
      <c r="AA147" s="535"/>
      <c r="AB147" s="535"/>
      <c r="AC147" s="535"/>
      <c r="AD147" s="535"/>
      <c r="AE147" s="535"/>
      <c r="AF147" s="535"/>
      <c r="AG147" s="535"/>
      <c r="AH147" s="535"/>
      <c r="AI147" s="535"/>
      <c r="AJ147" s="535"/>
      <c r="AK147" s="535"/>
      <c r="AL147" s="535"/>
      <c r="AM147" s="535"/>
      <c r="AN147" s="535"/>
      <c r="AO147" s="535"/>
      <c r="AP147" s="535"/>
      <c r="AQ147" s="535"/>
      <c r="AR147" s="535"/>
      <c r="AS147" s="535"/>
      <c r="AT147" s="535"/>
      <c r="AU147" s="535"/>
      <c r="AV147" s="535"/>
      <c r="AW147" s="535"/>
      <c r="AX147" s="535"/>
      <c r="AY147" s="535"/>
      <c r="AZ147" s="535"/>
      <c r="BA147" s="535"/>
      <c r="BB147" s="535"/>
      <c r="BC147" s="535"/>
      <c r="BD147" s="535"/>
      <c r="BE147" s="535"/>
      <c r="BF147" s="535"/>
      <c r="BG147" s="535"/>
      <c r="BH147" s="535"/>
      <c r="BI147" s="535"/>
      <c r="BJ147" s="535"/>
      <c r="BK147" s="535"/>
      <c r="BL147" s="535"/>
      <c r="BM147" s="535"/>
      <c r="BN147" s="535"/>
      <c r="BO147" s="535"/>
      <c r="BP147" s="535"/>
      <c r="BQ147" s="535"/>
      <c r="BR147" s="535"/>
      <c r="BS147" s="536"/>
      <c r="BT147" s="528">
        <v>1</v>
      </c>
      <c r="BU147" s="529"/>
      <c r="BV147" s="529"/>
      <c r="BW147" s="529"/>
      <c r="BX147" s="529"/>
      <c r="BY147" s="529"/>
      <c r="BZ147" s="529"/>
      <c r="CA147" s="529"/>
      <c r="CB147" s="529"/>
      <c r="CC147" s="529"/>
      <c r="CD147" s="529"/>
      <c r="CE147" s="529"/>
      <c r="CF147" s="529"/>
      <c r="CG147" s="529"/>
      <c r="CH147" s="529"/>
      <c r="CI147" s="530"/>
      <c r="CJ147" s="537">
        <v>9360</v>
      </c>
      <c r="CK147" s="538"/>
      <c r="CL147" s="538"/>
      <c r="CM147" s="538"/>
      <c r="CN147" s="538"/>
      <c r="CO147" s="538"/>
      <c r="CP147" s="538"/>
      <c r="CQ147" s="538"/>
      <c r="CR147" s="538"/>
      <c r="CS147" s="538"/>
      <c r="CT147" s="538"/>
      <c r="CU147" s="538"/>
      <c r="CV147" s="538"/>
      <c r="CW147" s="538"/>
      <c r="CX147" s="538"/>
      <c r="CY147" s="538"/>
      <c r="CZ147" s="538"/>
      <c r="DA147" s="539"/>
      <c r="DB147" s="289"/>
    </row>
    <row r="148" spans="1:106" s="35" customFormat="1" ht="27" customHeight="1" x14ac:dyDescent="0.2">
      <c r="A148" s="528">
        <v>14</v>
      </c>
      <c r="B148" s="529"/>
      <c r="C148" s="529"/>
      <c r="D148" s="529"/>
      <c r="E148" s="529"/>
      <c r="F148" s="529"/>
      <c r="G148" s="530"/>
      <c r="H148" s="531" t="s">
        <v>852</v>
      </c>
      <c r="I148" s="532"/>
      <c r="J148" s="532"/>
      <c r="K148" s="532"/>
      <c r="L148" s="532"/>
      <c r="M148" s="532"/>
      <c r="N148" s="532"/>
      <c r="O148" s="532"/>
      <c r="P148" s="532"/>
      <c r="Q148" s="532"/>
      <c r="R148" s="532"/>
      <c r="S148" s="532"/>
      <c r="T148" s="532"/>
      <c r="U148" s="532"/>
      <c r="V148" s="532"/>
      <c r="W148" s="532"/>
      <c r="X148" s="532"/>
      <c r="Y148" s="532"/>
      <c r="Z148" s="532"/>
      <c r="AA148" s="532"/>
      <c r="AB148" s="532"/>
      <c r="AC148" s="532"/>
      <c r="AD148" s="532"/>
      <c r="AE148" s="532"/>
      <c r="AF148" s="532"/>
      <c r="AG148" s="532"/>
      <c r="AH148" s="532"/>
      <c r="AI148" s="532"/>
      <c r="AJ148" s="532"/>
      <c r="AK148" s="532"/>
      <c r="AL148" s="532"/>
      <c r="AM148" s="532"/>
      <c r="AN148" s="532"/>
      <c r="AO148" s="532"/>
      <c r="AP148" s="532"/>
      <c r="AQ148" s="532"/>
      <c r="AR148" s="532"/>
      <c r="AS148" s="532"/>
      <c r="AT148" s="532"/>
      <c r="AU148" s="532"/>
      <c r="AV148" s="532"/>
      <c r="AW148" s="532"/>
      <c r="AX148" s="532"/>
      <c r="AY148" s="532"/>
      <c r="AZ148" s="532"/>
      <c r="BA148" s="532"/>
      <c r="BB148" s="532"/>
      <c r="BC148" s="532"/>
      <c r="BD148" s="532"/>
      <c r="BE148" s="532"/>
      <c r="BF148" s="532"/>
      <c r="BG148" s="532"/>
      <c r="BH148" s="532"/>
      <c r="BI148" s="532"/>
      <c r="BJ148" s="532"/>
      <c r="BK148" s="532"/>
      <c r="BL148" s="532"/>
      <c r="BM148" s="532"/>
      <c r="BN148" s="532"/>
      <c r="BO148" s="532"/>
      <c r="BP148" s="532"/>
      <c r="BQ148" s="532"/>
      <c r="BR148" s="532"/>
      <c r="BS148" s="533"/>
      <c r="BT148" s="528">
        <v>1</v>
      </c>
      <c r="BU148" s="529"/>
      <c r="BV148" s="529"/>
      <c r="BW148" s="529"/>
      <c r="BX148" s="529"/>
      <c r="BY148" s="529"/>
      <c r="BZ148" s="529"/>
      <c r="CA148" s="529"/>
      <c r="CB148" s="529"/>
      <c r="CC148" s="529"/>
      <c r="CD148" s="529"/>
      <c r="CE148" s="529"/>
      <c r="CF148" s="529"/>
      <c r="CG148" s="529"/>
      <c r="CH148" s="529"/>
      <c r="CI148" s="530"/>
      <c r="CJ148" s="537">
        <v>120000</v>
      </c>
      <c r="CK148" s="538"/>
      <c r="CL148" s="538"/>
      <c r="CM148" s="538"/>
      <c r="CN148" s="538"/>
      <c r="CO148" s="538"/>
      <c r="CP148" s="538"/>
      <c r="CQ148" s="538"/>
      <c r="CR148" s="538"/>
      <c r="CS148" s="538"/>
      <c r="CT148" s="538"/>
      <c r="CU148" s="538"/>
      <c r="CV148" s="538"/>
      <c r="CW148" s="538"/>
      <c r="CX148" s="538"/>
      <c r="CY148" s="538"/>
      <c r="CZ148" s="538"/>
      <c r="DA148" s="539"/>
      <c r="DB148" s="289"/>
    </row>
    <row r="149" spans="1:106" s="35" customFormat="1" ht="12.75" x14ac:dyDescent="0.2">
      <c r="A149" s="528">
        <v>15</v>
      </c>
      <c r="B149" s="529"/>
      <c r="C149" s="529"/>
      <c r="D149" s="529"/>
      <c r="E149" s="529"/>
      <c r="F149" s="529"/>
      <c r="G149" s="530"/>
      <c r="H149" s="534" t="s">
        <v>792</v>
      </c>
      <c r="I149" s="535"/>
      <c r="J149" s="535"/>
      <c r="K149" s="535"/>
      <c r="L149" s="535"/>
      <c r="M149" s="535"/>
      <c r="N149" s="535"/>
      <c r="O149" s="535"/>
      <c r="P149" s="535"/>
      <c r="Q149" s="535"/>
      <c r="R149" s="535"/>
      <c r="S149" s="535"/>
      <c r="T149" s="535"/>
      <c r="U149" s="535"/>
      <c r="V149" s="535"/>
      <c r="W149" s="535"/>
      <c r="X149" s="535"/>
      <c r="Y149" s="535"/>
      <c r="Z149" s="535"/>
      <c r="AA149" s="535"/>
      <c r="AB149" s="535"/>
      <c r="AC149" s="535"/>
      <c r="AD149" s="535"/>
      <c r="AE149" s="535"/>
      <c r="AF149" s="535"/>
      <c r="AG149" s="535"/>
      <c r="AH149" s="535"/>
      <c r="AI149" s="535"/>
      <c r="AJ149" s="535"/>
      <c r="AK149" s="535"/>
      <c r="AL149" s="535"/>
      <c r="AM149" s="535"/>
      <c r="AN149" s="535"/>
      <c r="AO149" s="535"/>
      <c r="AP149" s="535"/>
      <c r="AQ149" s="535"/>
      <c r="AR149" s="535"/>
      <c r="AS149" s="535"/>
      <c r="AT149" s="535"/>
      <c r="AU149" s="535"/>
      <c r="AV149" s="535"/>
      <c r="AW149" s="535"/>
      <c r="AX149" s="535"/>
      <c r="AY149" s="535"/>
      <c r="AZ149" s="535"/>
      <c r="BA149" s="535"/>
      <c r="BB149" s="535"/>
      <c r="BC149" s="535"/>
      <c r="BD149" s="535"/>
      <c r="BE149" s="535"/>
      <c r="BF149" s="535"/>
      <c r="BG149" s="535"/>
      <c r="BH149" s="535"/>
      <c r="BI149" s="535"/>
      <c r="BJ149" s="535"/>
      <c r="BK149" s="535"/>
      <c r="BL149" s="535"/>
      <c r="BM149" s="535"/>
      <c r="BN149" s="535"/>
      <c r="BO149" s="535"/>
      <c r="BP149" s="535"/>
      <c r="BQ149" s="535"/>
      <c r="BR149" s="535"/>
      <c r="BS149" s="536"/>
      <c r="BT149" s="537">
        <v>67</v>
      </c>
      <c r="BU149" s="538"/>
      <c r="BV149" s="538"/>
      <c r="BW149" s="538"/>
      <c r="BX149" s="538"/>
      <c r="BY149" s="538"/>
      <c r="BZ149" s="538"/>
      <c r="CA149" s="538"/>
      <c r="CB149" s="538"/>
      <c r="CC149" s="538"/>
      <c r="CD149" s="538"/>
      <c r="CE149" s="538"/>
      <c r="CF149" s="538"/>
      <c r="CG149" s="538"/>
      <c r="CH149" s="538"/>
      <c r="CI149" s="539"/>
      <c r="CJ149" s="537">
        <v>1450378.48</v>
      </c>
      <c r="CK149" s="538"/>
      <c r="CL149" s="538"/>
      <c r="CM149" s="538"/>
      <c r="CN149" s="538"/>
      <c r="CO149" s="538"/>
      <c r="CP149" s="538"/>
      <c r="CQ149" s="538"/>
      <c r="CR149" s="538"/>
      <c r="CS149" s="538"/>
      <c r="CT149" s="538"/>
      <c r="CU149" s="538"/>
      <c r="CV149" s="538"/>
      <c r="CW149" s="538"/>
      <c r="CX149" s="538"/>
      <c r="CY149" s="538"/>
      <c r="CZ149" s="538"/>
      <c r="DA149" s="539"/>
      <c r="DB149" s="289"/>
    </row>
    <row r="150" spans="1:106" s="35" customFormat="1" ht="12.75" x14ac:dyDescent="0.2">
      <c r="A150" s="528">
        <v>16</v>
      </c>
      <c r="B150" s="529"/>
      <c r="C150" s="529"/>
      <c r="D150" s="529"/>
      <c r="E150" s="529"/>
      <c r="F150" s="529"/>
      <c r="G150" s="530"/>
      <c r="H150" s="534" t="s">
        <v>793</v>
      </c>
      <c r="I150" s="535"/>
      <c r="J150" s="535"/>
      <c r="K150" s="535"/>
      <c r="L150" s="535"/>
      <c r="M150" s="535"/>
      <c r="N150" s="535"/>
      <c r="O150" s="535"/>
      <c r="P150" s="535"/>
      <c r="Q150" s="535"/>
      <c r="R150" s="535"/>
      <c r="S150" s="535"/>
      <c r="T150" s="535"/>
      <c r="U150" s="535"/>
      <c r="V150" s="535"/>
      <c r="W150" s="535"/>
      <c r="X150" s="535"/>
      <c r="Y150" s="535"/>
      <c r="Z150" s="535"/>
      <c r="AA150" s="535"/>
      <c r="AB150" s="535"/>
      <c r="AC150" s="535"/>
      <c r="AD150" s="535"/>
      <c r="AE150" s="535"/>
      <c r="AF150" s="535"/>
      <c r="AG150" s="535"/>
      <c r="AH150" s="535"/>
      <c r="AI150" s="535"/>
      <c r="AJ150" s="535"/>
      <c r="AK150" s="535"/>
      <c r="AL150" s="535"/>
      <c r="AM150" s="535"/>
      <c r="AN150" s="535"/>
      <c r="AO150" s="535"/>
      <c r="AP150" s="535"/>
      <c r="AQ150" s="535"/>
      <c r="AR150" s="535"/>
      <c r="AS150" s="535"/>
      <c r="AT150" s="535"/>
      <c r="AU150" s="535"/>
      <c r="AV150" s="535"/>
      <c r="AW150" s="535"/>
      <c r="AX150" s="535"/>
      <c r="AY150" s="535"/>
      <c r="AZ150" s="535"/>
      <c r="BA150" s="535"/>
      <c r="BB150" s="535"/>
      <c r="BC150" s="535"/>
      <c r="BD150" s="535"/>
      <c r="BE150" s="535"/>
      <c r="BF150" s="535"/>
      <c r="BG150" s="535"/>
      <c r="BH150" s="535"/>
      <c r="BI150" s="535"/>
      <c r="BJ150" s="535"/>
      <c r="BK150" s="535"/>
      <c r="BL150" s="535"/>
      <c r="BM150" s="535"/>
      <c r="BN150" s="535"/>
      <c r="BO150" s="535"/>
      <c r="BP150" s="535"/>
      <c r="BQ150" s="535"/>
      <c r="BR150" s="535"/>
      <c r="BS150" s="536"/>
      <c r="BT150" s="537">
        <v>67</v>
      </c>
      <c r="BU150" s="538"/>
      <c r="BV150" s="538"/>
      <c r="BW150" s="538"/>
      <c r="BX150" s="538"/>
      <c r="BY150" s="538"/>
      <c r="BZ150" s="538"/>
      <c r="CA150" s="538"/>
      <c r="CB150" s="538"/>
      <c r="CC150" s="538"/>
      <c r="CD150" s="538"/>
      <c r="CE150" s="538"/>
      <c r="CF150" s="538"/>
      <c r="CG150" s="538"/>
      <c r="CH150" s="538"/>
      <c r="CI150" s="539"/>
      <c r="CJ150" s="606">
        <v>435000</v>
      </c>
      <c r="CK150" s="607"/>
      <c r="CL150" s="607"/>
      <c r="CM150" s="607"/>
      <c r="CN150" s="607"/>
      <c r="CO150" s="607"/>
      <c r="CP150" s="607"/>
      <c r="CQ150" s="607"/>
      <c r="CR150" s="607"/>
      <c r="CS150" s="607"/>
      <c r="CT150" s="607"/>
      <c r="CU150" s="607"/>
      <c r="CV150" s="607"/>
      <c r="CW150" s="607"/>
      <c r="CX150" s="607"/>
      <c r="CY150" s="607"/>
      <c r="CZ150" s="607"/>
      <c r="DA150" s="607"/>
      <c r="DB150" s="607"/>
    </row>
    <row r="151" spans="1:106" s="35" customFormat="1" ht="12.75" x14ac:dyDescent="0.2">
      <c r="A151" s="528">
        <v>17</v>
      </c>
      <c r="B151" s="529"/>
      <c r="C151" s="529"/>
      <c r="D151" s="529"/>
      <c r="E151" s="529"/>
      <c r="F151" s="529"/>
      <c r="G151" s="530"/>
      <c r="H151" s="534" t="s">
        <v>728</v>
      </c>
      <c r="I151" s="535"/>
      <c r="J151" s="535"/>
      <c r="K151" s="535"/>
      <c r="L151" s="535"/>
      <c r="M151" s="535"/>
      <c r="N151" s="535"/>
      <c r="O151" s="535"/>
      <c r="P151" s="535"/>
      <c r="Q151" s="535"/>
      <c r="R151" s="535"/>
      <c r="S151" s="535"/>
      <c r="T151" s="535"/>
      <c r="U151" s="535"/>
      <c r="V151" s="535"/>
      <c r="W151" s="535"/>
      <c r="X151" s="535"/>
      <c r="Y151" s="535"/>
      <c r="Z151" s="535"/>
      <c r="AA151" s="535"/>
      <c r="AB151" s="535"/>
      <c r="AC151" s="535"/>
      <c r="AD151" s="535"/>
      <c r="AE151" s="535"/>
      <c r="AF151" s="535"/>
      <c r="AG151" s="535"/>
      <c r="AH151" s="535"/>
      <c r="AI151" s="535"/>
      <c r="AJ151" s="535"/>
      <c r="AK151" s="535"/>
      <c r="AL151" s="535"/>
      <c r="AM151" s="535"/>
      <c r="AN151" s="535"/>
      <c r="AO151" s="535"/>
      <c r="AP151" s="535"/>
      <c r="AQ151" s="535"/>
      <c r="AR151" s="535"/>
      <c r="AS151" s="535"/>
      <c r="AT151" s="535"/>
      <c r="AU151" s="535"/>
      <c r="AV151" s="535"/>
      <c r="AW151" s="535"/>
      <c r="AX151" s="535"/>
      <c r="AY151" s="535"/>
      <c r="AZ151" s="535"/>
      <c r="BA151" s="535"/>
      <c r="BB151" s="535"/>
      <c r="BC151" s="535"/>
      <c r="BD151" s="535"/>
      <c r="BE151" s="535"/>
      <c r="BF151" s="535"/>
      <c r="BG151" s="535"/>
      <c r="BH151" s="535"/>
      <c r="BI151" s="535"/>
      <c r="BJ151" s="535"/>
      <c r="BK151" s="535"/>
      <c r="BL151" s="535"/>
      <c r="BM151" s="535"/>
      <c r="BN151" s="535"/>
      <c r="BO151" s="535"/>
      <c r="BP151" s="535"/>
      <c r="BQ151" s="535"/>
      <c r="BR151" s="535"/>
      <c r="BS151" s="536"/>
      <c r="BT151" s="528">
        <v>1</v>
      </c>
      <c r="BU151" s="529"/>
      <c r="BV151" s="529"/>
      <c r="BW151" s="529"/>
      <c r="BX151" s="529"/>
      <c r="BY151" s="529"/>
      <c r="BZ151" s="529"/>
      <c r="CA151" s="529"/>
      <c r="CB151" s="529"/>
      <c r="CC151" s="529"/>
      <c r="CD151" s="529"/>
      <c r="CE151" s="529"/>
      <c r="CF151" s="529"/>
      <c r="CG151" s="529"/>
      <c r="CH151" s="529"/>
      <c r="CI151" s="530"/>
      <c r="CJ151" s="537">
        <v>98160</v>
      </c>
      <c r="CK151" s="538"/>
      <c r="CL151" s="538"/>
      <c r="CM151" s="538"/>
      <c r="CN151" s="538"/>
      <c r="CO151" s="538"/>
      <c r="CP151" s="538"/>
      <c r="CQ151" s="538"/>
      <c r="CR151" s="538"/>
      <c r="CS151" s="538"/>
      <c r="CT151" s="538"/>
      <c r="CU151" s="538"/>
      <c r="CV151" s="538"/>
      <c r="CW151" s="538"/>
      <c r="CX151" s="538"/>
      <c r="CY151" s="538"/>
      <c r="CZ151" s="538"/>
      <c r="DA151" s="539"/>
      <c r="DB151" s="289"/>
    </row>
    <row r="152" spans="1:106" s="35" customFormat="1" ht="12.75" x14ac:dyDescent="0.2">
      <c r="A152" s="528">
        <v>18</v>
      </c>
      <c r="B152" s="529"/>
      <c r="C152" s="529"/>
      <c r="D152" s="529"/>
      <c r="E152" s="529"/>
      <c r="F152" s="529"/>
      <c r="G152" s="530"/>
      <c r="H152" s="534" t="s">
        <v>876</v>
      </c>
      <c r="I152" s="535"/>
      <c r="J152" s="535"/>
      <c r="K152" s="535"/>
      <c r="L152" s="535"/>
      <c r="M152" s="535"/>
      <c r="N152" s="535"/>
      <c r="O152" s="535"/>
      <c r="P152" s="535"/>
      <c r="Q152" s="535"/>
      <c r="R152" s="535"/>
      <c r="S152" s="535"/>
      <c r="T152" s="535"/>
      <c r="U152" s="535"/>
      <c r="V152" s="535"/>
      <c r="W152" s="535"/>
      <c r="X152" s="535"/>
      <c r="Y152" s="535"/>
      <c r="Z152" s="535"/>
      <c r="AA152" s="535"/>
      <c r="AB152" s="535"/>
      <c r="AC152" s="535"/>
      <c r="AD152" s="535"/>
      <c r="AE152" s="535"/>
      <c r="AF152" s="535"/>
      <c r="AG152" s="535"/>
      <c r="AH152" s="535"/>
      <c r="AI152" s="535"/>
      <c r="AJ152" s="535"/>
      <c r="AK152" s="535"/>
      <c r="AL152" s="535"/>
      <c r="AM152" s="535"/>
      <c r="AN152" s="535"/>
      <c r="AO152" s="535"/>
      <c r="AP152" s="535"/>
      <c r="AQ152" s="535"/>
      <c r="AR152" s="535"/>
      <c r="AS152" s="535"/>
      <c r="AT152" s="535"/>
      <c r="AU152" s="535"/>
      <c r="AV152" s="535"/>
      <c r="AW152" s="535"/>
      <c r="AX152" s="535"/>
      <c r="AY152" s="535"/>
      <c r="AZ152" s="535"/>
      <c r="BA152" s="535"/>
      <c r="BB152" s="535"/>
      <c r="BC152" s="535"/>
      <c r="BD152" s="535"/>
      <c r="BE152" s="535"/>
      <c r="BF152" s="535"/>
      <c r="BG152" s="535"/>
      <c r="BH152" s="535"/>
      <c r="BI152" s="535"/>
      <c r="BJ152" s="535"/>
      <c r="BK152" s="535"/>
      <c r="BL152" s="535"/>
      <c r="BM152" s="535"/>
      <c r="BN152" s="535"/>
      <c r="BO152" s="535"/>
      <c r="BP152" s="535"/>
      <c r="BQ152" s="535"/>
      <c r="BR152" s="535"/>
      <c r="BS152" s="536"/>
      <c r="BT152" s="528">
        <v>1</v>
      </c>
      <c r="BU152" s="529"/>
      <c r="BV152" s="529"/>
      <c r="BW152" s="529"/>
      <c r="BX152" s="529"/>
      <c r="BY152" s="529"/>
      <c r="BZ152" s="529"/>
      <c r="CA152" s="529"/>
      <c r="CB152" s="529"/>
      <c r="CC152" s="529"/>
      <c r="CD152" s="529"/>
      <c r="CE152" s="529"/>
      <c r="CF152" s="529"/>
      <c r="CG152" s="529"/>
      <c r="CH152" s="529"/>
      <c r="CI152" s="530"/>
      <c r="CJ152" s="606">
        <v>8949</v>
      </c>
      <c r="CK152" s="607"/>
      <c r="CL152" s="607"/>
      <c r="CM152" s="607"/>
      <c r="CN152" s="607"/>
      <c r="CO152" s="607"/>
      <c r="CP152" s="607"/>
      <c r="CQ152" s="607"/>
      <c r="CR152" s="607"/>
      <c r="CS152" s="607"/>
      <c r="CT152" s="607"/>
      <c r="CU152" s="607"/>
      <c r="CV152" s="607"/>
      <c r="CW152" s="607"/>
      <c r="CX152" s="607"/>
      <c r="CY152" s="607"/>
      <c r="CZ152" s="607"/>
      <c r="DA152" s="607"/>
      <c r="DB152" s="607"/>
    </row>
    <row r="153" spans="1:106" s="35" customFormat="1" ht="12.75" x14ac:dyDescent="0.2">
      <c r="A153" s="528">
        <v>19</v>
      </c>
      <c r="B153" s="529"/>
      <c r="C153" s="529"/>
      <c r="D153" s="529"/>
      <c r="E153" s="529"/>
      <c r="F153" s="529"/>
      <c r="G153" s="530"/>
      <c r="H153" s="534" t="s">
        <v>877</v>
      </c>
      <c r="I153" s="535"/>
      <c r="J153" s="535"/>
      <c r="K153" s="535"/>
      <c r="L153" s="535"/>
      <c r="M153" s="535"/>
      <c r="N153" s="535"/>
      <c r="O153" s="535"/>
      <c r="P153" s="535"/>
      <c r="Q153" s="535"/>
      <c r="R153" s="535"/>
      <c r="S153" s="535"/>
      <c r="T153" s="535"/>
      <c r="U153" s="535"/>
      <c r="V153" s="535"/>
      <c r="W153" s="535"/>
      <c r="X153" s="535"/>
      <c r="Y153" s="535"/>
      <c r="Z153" s="535"/>
      <c r="AA153" s="535"/>
      <c r="AB153" s="535"/>
      <c r="AC153" s="535"/>
      <c r="AD153" s="535"/>
      <c r="AE153" s="535"/>
      <c r="AF153" s="535"/>
      <c r="AG153" s="535"/>
      <c r="AH153" s="535"/>
      <c r="AI153" s="535"/>
      <c r="AJ153" s="535"/>
      <c r="AK153" s="535"/>
      <c r="AL153" s="535"/>
      <c r="AM153" s="535"/>
      <c r="AN153" s="535"/>
      <c r="AO153" s="535"/>
      <c r="AP153" s="535"/>
      <c r="AQ153" s="535"/>
      <c r="AR153" s="535"/>
      <c r="AS153" s="535"/>
      <c r="AT153" s="535"/>
      <c r="AU153" s="535"/>
      <c r="AV153" s="535"/>
      <c r="AW153" s="535"/>
      <c r="AX153" s="535"/>
      <c r="AY153" s="535"/>
      <c r="AZ153" s="535"/>
      <c r="BA153" s="535"/>
      <c r="BB153" s="535"/>
      <c r="BC153" s="535"/>
      <c r="BD153" s="535"/>
      <c r="BE153" s="535"/>
      <c r="BF153" s="535"/>
      <c r="BG153" s="535"/>
      <c r="BH153" s="535"/>
      <c r="BI153" s="535"/>
      <c r="BJ153" s="535"/>
      <c r="BK153" s="535"/>
      <c r="BL153" s="535"/>
      <c r="BM153" s="535"/>
      <c r="BN153" s="535"/>
      <c r="BO153" s="535"/>
      <c r="BP153" s="535"/>
      <c r="BQ153" s="535"/>
      <c r="BR153" s="535"/>
      <c r="BS153" s="536"/>
      <c r="BT153" s="528">
        <v>1</v>
      </c>
      <c r="BU153" s="529"/>
      <c r="BV153" s="529"/>
      <c r="BW153" s="529"/>
      <c r="BX153" s="529"/>
      <c r="BY153" s="529"/>
      <c r="BZ153" s="529"/>
      <c r="CA153" s="529"/>
      <c r="CB153" s="529"/>
      <c r="CC153" s="529"/>
      <c r="CD153" s="529"/>
      <c r="CE153" s="529"/>
      <c r="CF153" s="529"/>
      <c r="CG153" s="529"/>
      <c r="CH153" s="529"/>
      <c r="CI153" s="530"/>
      <c r="CJ153" s="537">
        <v>910</v>
      </c>
      <c r="CK153" s="538"/>
      <c r="CL153" s="538"/>
      <c r="CM153" s="538"/>
      <c r="CN153" s="538"/>
      <c r="CO153" s="538"/>
      <c r="CP153" s="538"/>
      <c r="CQ153" s="538"/>
      <c r="CR153" s="538"/>
      <c r="CS153" s="538"/>
      <c r="CT153" s="538"/>
      <c r="CU153" s="538"/>
      <c r="CV153" s="538"/>
      <c r="CW153" s="538"/>
      <c r="CX153" s="538"/>
      <c r="CY153" s="538"/>
      <c r="CZ153" s="538"/>
      <c r="DA153" s="539"/>
      <c r="DB153" s="289"/>
    </row>
    <row r="154" spans="1:106" s="35" customFormat="1" ht="12.75" x14ac:dyDescent="0.2">
      <c r="A154" s="528">
        <v>20</v>
      </c>
      <c r="B154" s="529"/>
      <c r="C154" s="529"/>
      <c r="D154" s="529"/>
      <c r="E154" s="529"/>
      <c r="F154" s="529"/>
      <c r="G154" s="530"/>
      <c r="H154" s="534" t="s">
        <v>729</v>
      </c>
      <c r="I154" s="535"/>
      <c r="J154" s="535"/>
      <c r="K154" s="535"/>
      <c r="L154" s="535"/>
      <c r="M154" s="535"/>
      <c r="N154" s="535"/>
      <c r="O154" s="535"/>
      <c r="P154" s="535"/>
      <c r="Q154" s="535"/>
      <c r="R154" s="535"/>
      <c r="S154" s="535"/>
      <c r="T154" s="535"/>
      <c r="U154" s="535"/>
      <c r="V154" s="535"/>
      <c r="W154" s="535"/>
      <c r="X154" s="535"/>
      <c r="Y154" s="535"/>
      <c r="Z154" s="535"/>
      <c r="AA154" s="535"/>
      <c r="AB154" s="535"/>
      <c r="AC154" s="535"/>
      <c r="AD154" s="535"/>
      <c r="AE154" s="535"/>
      <c r="AF154" s="535"/>
      <c r="AG154" s="535"/>
      <c r="AH154" s="535"/>
      <c r="AI154" s="535"/>
      <c r="AJ154" s="535"/>
      <c r="AK154" s="535"/>
      <c r="AL154" s="535"/>
      <c r="AM154" s="535"/>
      <c r="AN154" s="535"/>
      <c r="AO154" s="535"/>
      <c r="AP154" s="535"/>
      <c r="AQ154" s="535"/>
      <c r="AR154" s="535"/>
      <c r="AS154" s="535"/>
      <c r="AT154" s="535"/>
      <c r="AU154" s="535"/>
      <c r="AV154" s="535"/>
      <c r="AW154" s="535"/>
      <c r="AX154" s="535"/>
      <c r="AY154" s="535"/>
      <c r="AZ154" s="535"/>
      <c r="BA154" s="535"/>
      <c r="BB154" s="535"/>
      <c r="BC154" s="535"/>
      <c r="BD154" s="535"/>
      <c r="BE154" s="535"/>
      <c r="BF154" s="535"/>
      <c r="BG154" s="535"/>
      <c r="BH154" s="535"/>
      <c r="BI154" s="535"/>
      <c r="BJ154" s="535"/>
      <c r="BK154" s="535"/>
      <c r="BL154" s="535"/>
      <c r="BM154" s="535"/>
      <c r="BN154" s="535"/>
      <c r="BO154" s="535"/>
      <c r="BP154" s="535"/>
      <c r="BQ154" s="535"/>
      <c r="BR154" s="535"/>
      <c r="BS154" s="536"/>
      <c r="BT154" s="528">
        <v>1</v>
      </c>
      <c r="BU154" s="529"/>
      <c r="BV154" s="529"/>
      <c r="BW154" s="529"/>
      <c r="BX154" s="529"/>
      <c r="BY154" s="529"/>
      <c r="BZ154" s="529"/>
      <c r="CA154" s="529"/>
      <c r="CB154" s="529"/>
      <c r="CC154" s="529"/>
      <c r="CD154" s="529"/>
      <c r="CE154" s="529"/>
      <c r="CF154" s="529"/>
      <c r="CG154" s="529"/>
      <c r="CH154" s="529"/>
      <c r="CI154" s="530"/>
      <c r="CJ154" s="537">
        <v>110773</v>
      </c>
      <c r="CK154" s="538"/>
      <c r="CL154" s="538"/>
      <c r="CM154" s="538"/>
      <c r="CN154" s="538"/>
      <c r="CO154" s="538"/>
      <c r="CP154" s="538"/>
      <c r="CQ154" s="538"/>
      <c r="CR154" s="538"/>
      <c r="CS154" s="538"/>
      <c r="CT154" s="538"/>
      <c r="CU154" s="538"/>
      <c r="CV154" s="538"/>
      <c r="CW154" s="538"/>
      <c r="CX154" s="538"/>
      <c r="CY154" s="538"/>
      <c r="CZ154" s="538"/>
      <c r="DA154" s="539"/>
      <c r="DB154" s="289"/>
    </row>
    <row r="155" spans="1:106" s="35" customFormat="1" ht="12.75" x14ac:dyDescent="0.2">
      <c r="A155" s="528">
        <v>21</v>
      </c>
      <c r="B155" s="529"/>
      <c r="C155" s="529"/>
      <c r="D155" s="529"/>
      <c r="E155" s="529"/>
      <c r="F155" s="529"/>
      <c r="G155" s="530"/>
      <c r="H155" s="534" t="s">
        <v>744</v>
      </c>
      <c r="I155" s="535"/>
      <c r="J155" s="535"/>
      <c r="K155" s="535"/>
      <c r="L155" s="535"/>
      <c r="M155" s="535"/>
      <c r="N155" s="535"/>
      <c r="O155" s="535"/>
      <c r="P155" s="535"/>
      <c r="Q155" s="535"/>
      <c r="R155" s="535"/>
      <c r="S155" s="535"/>
      <c r="T155" s="535"/>
      <c r="U155" s="535"/>
      <c r="V155" s="535"/>
      <c r="W155" s="535"/>
      <c r="X155" s="535"/>
      <c r="Y155" s="535"/>
      <c r="Z155" s="535"/>
      <c r="AA155" s="535"/>
      <c r="AB155" s="535"/>
      <c r="AC155" s="535"/>
      <c r="AD155" s="535"/>
      <c r="AE155" s="535"/>
      <c r="AF155" s="535"/>
      <c r="AG155" s="535"/>
      <c r="AH155" s="535"/>
      <c r="AI155" s="535"/>
      <c r="AJ155" s="535"/>
      <c r="AK155" s="535"/>
      <c r="AL155" s="535"/>
      <c r="AM155" s="535"/>
      <c r="AN155" s="535"/>
      <c r="AO155" s="535"/>
      <c r="AP155" s="535"/>
      <c r="AQ155" s="535"/>
      <c r="AR155" s="535"/>
      <c r="AS155" s="535"/>
      <c r="AT155" s="535"/>
      <c r="AU155" s="535"/>
      <c r="AV155" s="535"/>
      <c r="AW155" s="535"/>
      <c r="AX155" s="535"/>
      <c r="AY155" s="535"/>
      <c r="AZ155" s="535"/>
      <c r="BA155" s="535"/>
      <c r="BB155" s="535"/>
      <c r="BC155" s="535"/>
      <c r="BD155" s="535"/>
      <c r="BE155" s="535"/>
      <c r="BF155" s="535"/>
      <c r="BG155" s="535"/>
      <c r="BH155" s="535"/>
      <c r="BI155" s="535"/>
      <c r="BJ155" s="535"/>
      <c r="BK155" s="535"/>
      <c r="BL155" s="535"/>
      <c r="BM155" s="535"/>
      <c r="BN155" s="535"/>
      <c r="BO155" s="535"/>
      <c r="BP155" s="535"/>
      <c r="BQ155" s="535"/>
      <c r="BR155" s="535"/>
      <c r="BS155" s="536"/>
      <c r="BT155" s="528">
        <v>2</v>
      </c>
      <c r="BU155" s="529"/>
      <c r="BV155" s="529"/>
      <c r="BW155" s="529"/>
      <c r="BX155" s="529"/>
      <c r="BY155" s="529"/>
      <c r="BZ155" s="529"/>
      <c r="CA155" s="529"/>
      <c r="CB155" s="529"/>
      <c r="CC155" s="529"/>
      <c r="CD155" s="529"/>
      <c r="CE155" s="529"/>
      <c r="CF155" s="529"/>
      <c r="CG155" s="529"/>
      <c r="CH155" s="529"/>
      <c r="CI155" s="530"/>
      <c r="CJ155" s="537">
        <v>12760</v>
      </c>
      <c r="CK155" s="538"/>
      <c r="CL155" s="538"/>
      <c r="CM155" s="538"/>
      <c r="CN155" s="538"/>
      <c r="CO155" s="538"/>
      <c r="CP155" s="538"/>
      <c r="CQ155" s="538"/>
      <c r="CR155" s="538"/>
      <c r="CS155" s="538"/>
      <c r="CT155" s="538"/>
      <c r="CU155" s="538"/>
      <c r="CV155" s="538"/>
      <c r="CW155" s="538"/>
      <c r="CX155" s="538"/>
      <c r="CY155" s="538"/>
      <c r="CZ155" s="538"/>
      <c r="DA155" s="539"/>
      <c r="DB155" s="289"/>
    </row>
    <row r="156" spans="1:106" s="35" customFormat="1" ht="12.75" x14ac:dyDescent="0.2">
      <c r="A156" s="528">
        <v>22</v>
      </c>
      <c r="B156" s="529"/>
      <c r="C156" s="529"/>
      <c r="D156" s="529"/>
      <c r="E156" s="529"/>
      <c r="F156" s="529"/>
      <c r="G156" s="530"/>
      <c r="H156" s="534" t="s">
        <v>751</v>
      </c>
      <c r="I156" s="535"/>
      <c r="J156" s="535"/>
      <c r="K156" s="535"/>
      <c r="L156" s="535"/>
      <c r="M156" s="535"/>
      <c r="N156" s="535"/>
      <c r="O156" s="535"/>
      <c r="P156" s="535"/>
      <c r="Q156" s="535"/>
      <c r="R156" s="535"/>
      <c r="S156" s="535"/>
      <c r="T156" s="535"/>
      <c r="U156" s="535"/>
      <c r="V156" s="535"/>
      <c r="W156" s="535"/>
      <c r="X156" s="535"/>
      <c r="Y156" s="535"/>
      <c r="Z156" s="535"/>
      <c r="AA156" s="535"/>
      <c r="AB156" s="535"/>
      <c r="AC156" s="535"/>
      <c r="AD156" s="535"/>
      <c r="AE156" s="535"/>
      <c r="AF156" s="535"/>
      <c r="AG156" s="535"/>
      <c r="AH156" s="535"/>
      <c r="AI156" s="535"/>
      <c r="AJ156" s="535"/>
      <c r="AK156" s="535"/>
      <c r="AL156" s="535"/>
      <c r="AM156" s="535"/>
      <c r="AN156" s="535"/>
      <c r="AO156" s="535"/>
      <c r="AP156" s="535"/>
      <c r="AQ156" s="535"/>
      <c r="AR156" s="535"/>
      <c r="AS156" s="535"/>
      <c r="AT156" s="535"/>
      <c r="AU156" s="535"/>
      <c r="AV156" s="535"/>
      <c r="AW156" s="535"/>
      <c r="AX156" s="535"/>
      <c r="AY156" s="535"/>
      <c r="AZ156" s="535"/>
      <c r="BA156" s="535"/>
      <c r="BB156" s="535"/>
      <c r="BC156" s="535"/>
      <c r="BD156" s="535"/>
      <c r="BE156" s="535"/>
      <c r="BF156" s="535"/>
      <c r="BG156" s="535"/>
      <c r="BH156" s="535"/>
      <c r="BI156" s="535"/>
      <c r="BJ156" s="535"/>
      <c r="BK156" s="535"/>
      <c r="BL156" s="535"/>
      <c r="BM156" s="535"/>
      <c r="BN156" s="535"/>
      <c r="BO156" s="535"/>
      <c r="BP156" s="535"/>
      <c r="BQ156" s="535"/>
      <c r="BR156" s="535"/>
      <c r="BS156" s="536"/>
      <c r="BT156" s="528">
        <v>1</v>
      </c>
      <c r="BU156" s="529"/>
      <c r="BV156" s="529"/>
      <c r="BW156" s="529"/>
      <c r="BX156" s="529"/>
      <c r="BY156" s="529"/>
      <c r="BZ156" s="529"/>
      <c r="CA156" s="529"/>
      <c r="CB156" s="529"/>
      <c r="CC156" s="529"/>
      <c r="CD156" s="529"/>
      <c r="CE156" s="529"/>
      <c r="CF156" s="529"/>
      <c r="CG156" s="529"/>
      <c r="CH156" s="529"/>
      <c r="CI156" s="530"/>
      <c r="CJ156" s="537">
        <v>75300</v>
      </c>
      <c r="CK156" s="538"/>
      <c r="CL156" s="538"/>
      <c r="CM156" s="538"/>
      <c r="CN156" s="538"/>
      <c r="CO156" s="538"/>
      <c r="CP156" s="538"/>
      <c r="CQ156" s="538"/>
      <c r="CR156" s="538"/>
      <c r="CS156" s="538"/>
      <c r="CT156" s="538"/>
      <c r="CU156" s="538"/>
      <c r="CV156" s="538"/>
      <c r="CW156" s="538"/>
      <c r="CX156" s="538"/>
      <c r="CY156" s="538"/>
      <c r="CZ156" s="538"/>
      <c r="DA156" s="539"/>
      <c r="DB156" s="289"/>
    </row>
    <row r="157" spans="1:106" s="35" customFormat="1" ht="12.75" x14ac:dyDescent="0.2">
      <c r="A157" s="528">
        <v>23</v>
      </c>
      <c r="B157" s="529"/>
      <c r="C157" s="529"/>
      <c r="D157" s="529"/>
      <c r="E157" s="529"/>
      <c r="F157" s="529"/>
      <c r="G157" s="530"/>
      <c r="H157" s="534" t="s">
        <v>767</v>
      </c>
      <c r="I157" s="535"/>
      <c r="J157" s="535"/>
      <c r="K157" s="535"/>
      <c r="L157" s="535"/>
      <c r="M157" s="535"/>
      <c r="N157" s="535"/>
      <c r="O157" s="535"/>
      <c r="P157" s="535"/>
      <c r="Q157" s="535"/>
      <c r="R157" s="535"/>
      <c r="S157" s="535"/>
      <c r="T157" s="535"/>
      <c r="U157" s="535"/>
      <c r="V157" s="535"/>
      <c r="W157" s="535"/>
      <c r="X157" s="535"/>
      <c r="Y157" s="535"/>
      <c r="Z157" s="535"/>
      <c r="AA157" s="535"/>
      <c r="AB157" s="535"/>
      <c r="AC157" s="535"/>
      <c r="AD157" s="535"/>
      <c r="AE157" s="535"/>
      <c r="AF157" s="535"/>
      <c r="AG157" s="535"/>
      <c r="AH157" s="535"/>
      <c r="AI157" s="535"/>
      <c r="AJ157" s="535"/>
      <c r="AK157" s="535"/>
      <c r="AL157" s="535"/>
      <c r="AM157" s="535"/>
      <c r="AN157" s="535"/>
      <c r="AO157" s="535"/>
      <c r="AP157" s="535"/>
      <c r="AQ157" s="535"/>
      <c r="AR157" s="535"/>
      <c r="AS157" s="535"/>
      <c r="AT157" s="535"/>
      <c r="AU157" s="535"/>
      <c r="AV157" s="535"/>
      <c r="AW157" s="535"/>
      <c r="AX157" s="535"/>
      <c r="AY157" s="535"/>
      <c r="AZ157" s="535"/>
      <c r="BA157" s="535"/>
      <c r="BB157" s="535"/>
      <c r="BC157" s="535"/>
      <c r="BD157" s="535"/>
      <c r="BE157" s="535"/>
      <c r="BF157" s="535"/>
      <c r="BG157" s="535"/>
      <c r="BH157" s="535"/>
      <c r="BI157" s="535"/>
      <c r="BJ157" s="535"/>
      <c r="BK157" s="535"/>
      <c r="BL157" s="535"/>
      <c r="BM157" s="535"/>
      <c r="BN157" s="535"/>
      <c r="BO157" s="535"/>
      <c r="BP157" s="535"/>
      <c r="BQ157" s="535"/>
      <c r="BR157" s="535"/>
      <c r="BS157" s="536"/>
      <c r="BT157" s="528">
        <v>2</v>
      </c>
      <c r="BU157" s="529"/>
      <c r="BV157" s="529"/>
      <c r="BW157" s="529"/>
      <c r="BX157" s="529"/>
      <c r="BY157" s="529"/>
      <c r="BZ157" s="529"/>
      <c r="CA157" s="529"/>
      <c r="CB157" s="529"/>
      <c r="CC157" s="529"/>
      <c r="CD157" s="529"/>
      <c r="CE157" s="529"/>
      <c r="CF157" s="529"/>
      <c r="CG157" s="529"/>
      <c r="CH157" s="529"/>
      <c r="CI157" s="530"/>
      <c r="CJ157" s="537">
        <v>163640</v>
      </c>
      <c r="CK157" s="538"/>
      <c r="CL157" s="538"/>
      <c r="CM157" s="538"/>
      <c r="CN157" s="538"/>
      <c r="CO157" s="538"/>
      <c r="CP157" s="538"/>
      <c r="CQ157" s="538"/>
      <c r="CR157" s="538"/>
      <c r="CS157" s="538"/>
      <c r="CT157" s="538"/>
      <c r="CU157" s="538"/>
      <c r="CV157" s="538"/>
      <c r="CW157" s="538"/>
      <c r="CX157" s="538"/>
      <c r="CY157" s="538"/>
      <c r="CZ157" s="538"/>
      <c r="DA157" s="539"/>
      <c r="DB157" s="289"/>
    </row>
    <row r="158" spans="1:106" s="35" customFormat="1" ht="12.75" x14ac:dyDescent="0.2">
      <c r="A158" s="528">
        <v>24</v>
      </c>
      <c r="B158" s="529"/>
      <c r="C158" s="529"/>
      <c r="D158" s="529"/>
      <c r="E158" s="529"/>
      <c r="F158" s="529"/>
      <c r="G158" s="530"/>
      <c r="H158" s="534" t="s">
        <v>853</v>
      </c>
      <c r="I158" s="535"/>
      <c r="J158" s="535"/>
      <c r="K158" s="535"/>
      <c r="L158" s="535"/>
      <c r="M158" s="535"/>
      <c r="N158" s="535"/>
      <c r="O158" s="535"/>
      <c r="P158" s="535"/>
      <c r="Q158" s="535"/>
      <c r="R158" s="535"/>
      <c r="S158" s="535"/>
      <c r="T158" s="535"/>
      <c r="U158" s="535"/>
      <c r="V158" s="535"/>
      <c r="W158" s="535"/>
      <c r="X158" s="535"/>
      <c r="Y158" s="535"/>
      <c r="Z158" s="535"/>
      <c r="AA158" s="535"/>
      <c r="AB158" s="535"/>
      <c r="AC158" s="535"/>
      <c r="AD158" s="535"/>
      <c r="AE158" s="535"/>
      <c r="AF158" s="535"/>
      <c r="AG158" s="535"/>
      <c r="AH158" s="535"/>
      <c r="AI158" s="535"/>
      <c r="AJ158" s="535"/>
      <c r="AK158" s="535"/>
      <c r="AL158" s="535"/>
      <c r="AM158" s="535"/>
      <c r="AN158" s="535"/>
      <c r="AO158" s="535"/>
      <c r="AP158" s="535"/>
      <c r="AQ158" s="535"/>
      <c r="AR158" s="535"/>
      <c r="AS158" s="535"/>
      <c r="AT158" s="535"/>
      <c r="AU158" s="535"/>
      <c r="AV158" s="535"/>
      <c r="AW158" s="535"/>
      <c r="AX158" s="535"/>
      <c r="AY158" s="535"/>
      <c r="AZ158" s="535"/>
      <c r="BA158" s="535"/>
      <c r="BB158" s="535"/>
      <c r="BC158" s="535"/>
      <c r="BD158" s="535"/>
      <c r="BE158" s="535"/>
      <c r="BF158" s="535"/>
      <c r="BG158" s="535"/>
      <c r="BH158" s="535"/>
      <c r="BI158" s="535"/>
      <c r="BJ158" s="535"/>
      <c r="BK158" s="535"/>
      <c r="BL158" s="535"/>
      <c r="BM158" s="535"/>
      <c r="BN158" s="535"/>
      <c r="BO158" s="535"/>
      <c r="BP158" s="535"/>
      <c r="BQ158" s="535"/>
      <c r="BR158" s="535"/>
      <c r="BS158" s="536"/>
      <c r="BT158" s="528">
        <v>1</v>
      </c>
      <c r="BU158" s="529"/>
      <c r="BV158" s="529"/>
      <c r="BW158" s="529"/>
      <c r="BX158" s="529"/>
      <c r="BY158" s="529"/>
      <c r="BZ158" s="529"/>
      <c r="CA158" s="529"/>
      <c r="CB158" s="529"/>
      <c r="CC158" s="529"/>
      <c r="CD158" s="529"/>
      <c r="CE158" s="529"/>
      <c r="CF158" s="529"/>
      <c r="CG158" s="529"/>
      <c r="CH158" s="529"/>
      <c r="CI158" s="530"/>
      <c r="CJ158" s="537">
        <v>29000</v>
      </c>
      <c r="CK158" s="538"/>
      <c r="CL158" s="538"/>
      <c r="CM158" s="538"/>
      <c r="CN158" s="538"/>
      <c r="CO158" s="538"/>
      <c r="CP158" s="538"/>
      <c r="CQ158" s="538"/>
      <c r="CR158" s="538"/>
      <c r="CS158" s="538"/>
      <c r="CT158" s="538"/>
      <c r="CU158" s="538"/>
      <c r="CV158" s="538"/>
      <c r="CW158" s="538"/>
      <c r="CX158" s="538"/>
      <c r="CY158" s="538"/>
      <c r="CZ158" s="538"/>
      <c r="DA158" s="539"/>
      <c r="DB158" s="289"/>
    </row>
    <row r="159" spans="1:106" s="35" customFormat="1" ht="12.75" x14ac:dyDescent="0.2">
      <c r="A159" s="528">
        <v>25</v>
      </c>
      <c r="B159" s="529"/>
      <c r="C159" s="529"/>
      <c r="D159" s="529"/>
      <c r="E159" s="529"/>
      <c r="F159" s="529"/>
      <c r="G159" s="530"/>
      <c r="H159" s="534" t="s">
        <v>730</v>
      </c>
      <c r="I159" s="535"/>
      <c r="J159" s="535"/>
      <c r="K159" s="535"/>
      <c r="L159" s="535"/>
      <c r="M159" s="535"/>
      <c r="N159" s="535"/>
      <c r="O159" s="535"/>
      <c r="P159" s="535"/>
      <c r="Q159" s="535"/>
      <c r="R159" s="535"/>
      <c r="S159" s="535"/>
      <c r="T159" s="535"/>
      <c r="U159" s="535"/>
      <c r="V159" s="535"/>
      <c r="W159" s="535"/>
      <c r="X159" s="535"/>
      <c r="Y159" s="535"/>
      <c r="Z159" s="535"/>
      <c r="AA159" s="535"/>
      <c r="AB159" s="535"/>
      <c r="AC159" s="535"/>
      <c r="AD159" s="535"/>
      <c r="AE159" s="535"/>
      <c r="AF159" s="535"/>
      <c r="AG159" s="535"/>
      <c r="AH159" s="535"/>
      <c r="AI159" s="535"/>
      <c r="AJ159" s="535"/>
      <c r="AK159" s="535"/>
      <c r="AL159" s="535"/>
      <c r="AM159" s="535"/>
      <c r="AN159" s="535"/>
      <c r="AO159" s="535"/>
      <c r="AP159" s="535"/>
      <c r="AQ159" s="535"/>
      <c r="AR159" s="535"/>
      <c r="AS159" s="535"/>
      <c r="AT159" s="535"/>
      <c r="AU159" s="535"/>
      <c r="AV159" s="535"/>
      <c r="AW159" s="535"/>
      <c r="AX159" s="535"/>
      <c r="AY159" s="535"/>
      <c r="AZ159" s="535"/>
      <c r="BA159" s="535"/>
      <c r="BB159" s="535"/>
      <c r="BC159" s="535"/>
      <c r="BD159" s="535"/>
      <c r="BE159" s="535"/>
      <c r="BF159" s="535"/>
      <c r="BG159" s="535"/>
      <c r="BH159" s="535"/>
      <c r="BI159" s="535"/>
      <c r="BJ159" s="535"/>
      <c r="BK159" s="535"/>
      <c r="BL159" s="535"/>
      <c r="BM159" s="535"/>
      <c r="BN159" s="535"/>
      <c r="BO159" s="535"/>
      <c r="BP159" s="535"/>
      <c r="BQ159" s="535"/>
      <c r="BR159" s="535"/>
      <c r="BS159" s="536"/>
      <c r="BT159" s="528">
        <v>1</v>
      </c>
      <c r="BU159" s="529"/>
      <c r="BV159" s="529"/>
      <c r="BW159" s="529"/>
      <c r="BX159" s="529"/>
      <c r="BY159" s="529"/>
      <c r="BZ159" s="529"/>
      <c r="CA159" s="529"/>
      <c r="CB159" s="529"/>
      <c r="CC159" s="529"/>
      <c r="CD159" s="529"/>
      <c r="CE159" s="529"/>
      <c r="CF159" s="529"/>
      <c r="CG159" s="529"/>
      <c r="CH159" s="529"/>
      <c r="CI159" s="530"/>
      <c r="CJ159" s="537">
        <v>9025</v>
      </c>
      <c r="CK159" s="538"/>
      <c r="CL159" s="538"/>
      <c r="CM159" s="538"/>
      <c r="CN159" s="538"/>
      <c r="CO159" s="538"/>
      <c r="CP159" s="538"/>
      <c r="CQ159" s="538"/>
      <c r="CR159" s="538"/>
      <c r="CS159" s="538"/>
      <c r="CT159" s="538"/>
      <c r="CU159" s="538"/>
      <c r="CV159" s="538"/>
      <c r="CW159" s="538"/>
      <c r="CX159" s="538"/>
      <c r="CY159" s="538"/>
      <c r="CZ159" s="538"/>
      <c r="DA159" s="539"/>
      <c r="DB159" s="289"/>
    </row>
    <row r="160" spans="1:106" s="35" customFormat="1" ht="12.75" x14ac:dyDescent="0.2">
      <c r="A160" s="528">
        <v>26</v>
      </c>
      <c r="B160" s="529"/>
      <c r="C160" s="529"/>
      <c r="D160" s="529"/>
      <c r="E160" s="529"/>
      <c r="F160" s="529"/>
      <c r="G160" s="530"/>
      <c r="H160" s="534" t="s">
        <v>878</v>
      </c>
      <c r="I160" s="535"/>
      <c r="J160" s="535"/>
      <c r="K160" s="535"/>
      <c r="L160" s="535"/>
      <c r="M160" s="535"/>
      <c r="N160" s="535"/>
      <c r="O160" s="535"/>
      <c r="P160" s="535"/>
      <c r="Q160" s="535"/>
      <c r="R160" s="535"/>
      <c r="S160" s="535"/>
      <c r="T160" s="535"/>
      <c r="U160" s="535"/>
      <c r="V160" s="535"/>
      <c r="W160" s="535"/>
      <c r="X160" s="535"/>
      <c r="Y160" s="535"/>
      <c r="Z160" s="535"/>
      <c r="AA160" s="535"/>
      <c r="AB160" s="535"/>
      <c r="AC160" s="535"/>
      <c r="AD160" s="535"/>
      <c r="AE160" s="535"/>
      <c r="AF160" s="535"/>
      <c r="AG160" s="535"/>
      <c r="AH160" s="535"/>
      <c r="AI160" s="535"/>
      <c r="AJ160" s="535"/>
      <c r="AK160" s="535"/>
      <c r="AL160" s="535"/>
      <c r="AM160" s="535"/>
      <c r="AN160" s="535"/>
      <c r="AO160" s="535"/>
      <c r="AP160" s="535"/>
      <c r="AQ160" s="535"/>
      <c r="AR160" s="535"/>
      <c r="AS160" s="535"/>
      <c r="AT160" s="535"/>
      <c r="AU160" s="535"/>
      <c r="AV160" s="535"/>
      <c r="AW160" s="535"/>
      <c r="AX160" s="535"/>
      <c r="AY160" s="535"/>
      <c r="AZ160" s="535"/>
      <c r="BA160" s="535"/>
      <c r="BB160" s="535"/>
      <c r="BC160" s="535"/>
      <c r="BD160" s="535"/>
      <c r="BE160" s="535"/>
      <c r="BF160" s="535"/>
      <c r="BG160" s="535"/>
      <c r="BH160" s="535"/>
      <c r="BI160" s="535"/>
      <c r="BJ160" s="535"/>
      <c r="BK160" s="535"/>
      <c r="BL160" s="535"/>
      <c r="BM160" s="535"/>
      <c r="BN160" s="535"/>
      <c r="BO160" s="535"/>
      <c r="BP160" s="535"/>
      <c r="BQ160" s="535"/>
      <c r="BR160" s="535"/>
      <c r="BS160" s="536"/>
      <c r="BT160" s="528">
        <v>1</v>
      </c>
      <c r="BU160" s="529"/>
      <c r="BV160" s="529"/>
      <c r="BW160" s="529"/>
      <c r="BX160" s="529"/>
      <c r="BY160" s="529"/>
      <c r="BZ160" s="529"/>
      <c r="CA160" s="529"/>
      <c r="CB160" s="529"/>
      <c r="CC160" s="529"/>
      <c r="CD160" s="529"/>
      <c r="CE160" s="529"/>
      <c r="CF160" s="529"/>
      <c r="CG160" s="529"/>
      <c r="CH160" s="529"/>
      <c r="CI160" s="530"/>
      <c r="CJ160" s="537">
        <v>2350</v>
      </c>
      <c r="CK160" s="538"/>
      <c r="CL160" s="538"/>
      <c r="CM160" s="538"/>
      <c r="CN160" s="538"/>
      <c r="CO160" s="538"/>
      <c r="CP160" s="538"/>
      <c r="CQ160" s="538"/>
      <c r="CR160" s="538"/>
      <c r="CS160" s="538"/>
      <c r="CT160" s="538"/>
      <c r="CU160" s="538"/>
      <c r="CV160" s="538"/>
      <c r="CW160" s="538"/>
      <c r="CX160" s="538"/>
      <c r="CY160" s="538"/>
      <c r="CZ160" s="538"/>
      <c r="DA160" s="539"/>
      <c r="DB160" s="289"/>
    </row>
    <row r="161" spans="1:106" s="35" customFormat="1" ht="12.75" x14ac:dyDescent="0.2">
      <c r="A161" s="528">
        <v>27</v>
      </c>
      <c r="B161" s="529"/>
      <c r="C161" s="529"/>
      <c r="D161" s="529"/>
      <c r="E161" s="529"/>
      <c r="F161" s="529"/>
      <c r="G161" s="530"/>
      <c r="H161" s="534" t="s">
        <v>868</v>
      </c>
      <c r="I161" s="535"/>
      <c r="J161" s="535"/>
      <c r="K161" s="535"/>
      <c r="L161" s="535"/>
      <c r="M161" s="535"/>
      <c r="N161" s="535"/>
      <c r="O161" s="535"/>
      <c r="P161" s="535"/>
      <c r="Q161" s="535"/>
      <c r="R161" s="535"/>
      <c r="S161" s="535"/>
      <c r="T161" s="535"/>
      <c r="U161" s="535"/>
      <c r="V161" s="535"/>
      <c r="W161" s="535"/>
      <c r="X161" s="535"/>
      <c r="Y161" s="535"/>
      <c r="Z161" s="535"/>
      <c r="AA161" s="535"/>
      <c r="AB161" s="535"/>
      <c r="AC161" s="535"/>
      <c r="AD161" s="535"/>
      <c r="AE161" s="535"/>
      <c r="AF161" s="535"/>
      <c r="AG161" s="535"/>
      <c r="AH161" s="535"/>
      <c r="AI161" s="535"/>
      <c r="AJ161" s="535"/>
      <c r="AK161" s="535"/>
      <c r="AL161" s="535"/>
      <c r="AM161" s="535"/>
      <c r="AN161" s="535"/>
      <c r="AO161" s="535"/>
      <c r="AP161" s="535"/>
      <c r="AQ161" s="535"/>
      <c r="AR161" s="535"/>
      <c r="AS161" s="535"/>
      <c r="AT161" s="535"/>
      <c r="AU161" s="535"/>
      <c r="AV161" s="535"/>
      <c r="AW161" s="535"/>
      <c r="AX161" s="535"/>
      <c r="AY161" s="535"/>
      <c r="AZ161" s="535"/>
      <c r="BA161" s="535"/>
      <c r="BB161" s="535"/>
      <c r="BC161" s="535"/>
      <c r="BD161" s="535"/>
      <c r="BE161" s="535"/>
      <c r="BF161" s="535"/>
      <c r="BG161" s="535"/>
      <c r="BH161" s="535"/>
      <c r="BI161" s="535"/>
      <c r="BJ161" s="535"/>
      <c r="BK161" s="535"/>
      <c r="BL161" s="535"/>
      <c r="BM161" s="535"/>
      <c r="BN161" s="535"/>
      <c r="BO161" s="535"/>
      <c r="BP161" s="535"/>
      <c r="BQ161" s="535"/>
      <c r="BR161" s="535"/>
      <c r="BS161" s="536"/>
      <c r="BT161" s="528">
        <v>1</v>
      </c>
      <c r="BU161" s="529"/>
      <c r="BV161" s="529"/>
      <c r="BW161" s="529"/>
      <c r="BX161" s="529"/>
      <c r="BY161" s="529"/>
      <c r="BZ161" s="529"/>
      <c r="CA161" s="529"/>
      <c r="CB161" s="529"/>
      <c r="CC161" s="529"/>
      <c r="CD161" s="529"/>
      <c r="CE161" s="529"/>
      <c r="CF161" s="529"/>
      <c r="CG161" s="529"/>
      <c r="CH161" s="529"/>
      <c r="CI161" s="530"/>
      <c r="CJ161" s="537">
        <v>8728</v>
      </c>
      <c r="CK161" s="538"/>
      <c r="CL161" s="538"/>
      <c r="CM161" s="538"/>
      <c r="CN161" s="538"/>
      <c r="CO161" s="538"/>
      <c r="CP161" s="538"/>
      <c r="CQ161" s="538"/>
      <c r="CR161" s="538"/>
      <c r="CS161" s="538"/>
      <c r="CT161" s="538"/>
      <c r="CU161" s="538"/>
      <c r="CV161" s="538"/>
      <c r="CW161" s="538"/>
      <c r="CX161" s="538"/>
      <c r="CY161" s="538"/>
      <c r="CZ161" s="538"/>
      <c r="DA161" s="539"/>
      <c r="DB161" s="289"/>
    </row>
    <row r="162" spans="1:106" s="35" customFormat="1" ht="12.75" x14ac:dyDescent="0.2">
      <c r="A162" s="528">
        <v>28</v>
      </c>
      <c r="B162" s="529"/>
      <c r="C162" s="529"/>
      <c r="D162" s="529"/>
      <c r="E162" s="529"/>
      <c r="F162" s="529"/>
      <c r="G162" s="530"/>
      <c r="H162" s="522" t="s">
        <v>837</v>
      </c>
      <c r="I162" s="523"/>
      <c r="J162" s="523"/>
      <c r="K162" s="523"/>
      <c r="L162" s="523"/>
      <c r="M162" s="523"/>
      <c r="N162" s="523"/>
      <c r="O162" s="523"/>
      <c r="P162" s="523"/>
      <c r="Q162" s="523"/>
      <c r="R162" s="523"/>
      <c r="S162" s="523"/>
      <c r="T162" s="523"/>
      <c r="U162" s="523"/>
      <c r="V162" s="523"/>
      <c r="W162" s="523"/>
      <c r="X162" s="523"/>
      <c r="Y162" s="523"/>
      <c r="Z162" s="523"/>
      <c r="AA162" s="523"/>
      <c r="AB162" s="523"/>
      <c r="AC162" s="523"/>
      <c r="AD162" s="523"/>
      <c r="AE162" s="523"/>
      <c r="AF162" s="523"/>
      <c r="AG162" s="523"/>
      <c r="AH162" s="523"/>
      <c r="AI162" s="523"/>
      <c r="AJ162" s="523"/>
      <c r="AK162" s="523"/>
      <c r="AL162" s="523"/>
      <c r="AM162" s="523"/>
      <c r="AN162" s="523"/>
      <c r="AO162" s="523"/>
      <c r="AP162" s="523"/>
      <c r="AQ162" s="523"/>
      <c r="AR162" s="523"/>
      <c r="AS162" s="523"/>
      <c r="AT162" s="523"/>
      <c r="AU162" s="523"/>
      <c r="AV162" s="523"/>
      <c r="AW162" s="523"/>
      <c r="AX162" s="523"/>
      <c r="AY162" s="523"/>
      <c r="AZ162" s="523"/>
      <c r="BA162" s="523"/>
      <c r="BB162" s="523"/>
      <c r="BC162" s="523"/>
      <c r="BD162" s="523"/>
      <c r="BE162" s="523"/>
      <c r="BF162" s="523"/>
      <c r="BG162" s="523"/>
      <c r="BH162" s="523"/>
      <c r="BI162" s="523"/>
      <c r="BJ162" s="523"/>
      <c r="BK162" s="523"/>
      <c r="BL162" s="523"/>
      <c r="BM162" s="523"/>
      <c r="BN162" s="523"/>
      <c r="BO162" s="523"/>
      <c r="BP162" s="523"/>
      <c r="BQ162" s="523"/>
      <c r="BR162" s="523"/>
      <c r="BS162" s="524"/>
      <c r="BT162" s="528">
        <v>1</v>
      </c>
      <c r="BU162" s="529"/>
      <c r="BV162" s="529"/>
      <c r="BW162" s="529"/>
      <c r="BX162" s="529"/>
      <c r="BY162" s="529"/>
      <c r="BZ162" s="529"/>
      <c r="CA162" s="529"/>
      <c r="CB162" s="529"/>
      <c r="CC162" s="529"/>
      <c r="CD162" s="529"/>
      <c r="CE162" s="529"/>
      <c r="CF162" s="529"/>
      <c r="CG162" s="529"/>
      <c r="CH162" s="529"/>
      <c r="CI162" s="530"/>
      <c r="CJ162" s="537">
        <v>6816</v>
      </c>
      <c r="CK162" s="538"/>
      <c r="CL162" s="538"/>
      <c r="CM162" s="538"/>
      <c r="CN162" s="538"/>
      <c r="CO162" s="538"/>
      <c r="CP162" s="538"/>
      <c r="CQ162" s="538"/>
      <c r="CR162" s="538"/>
      <c r="CS162" s="538"/>
      <c r="CT162" s="538"/>
      <c r="CU162" s="538"/>
      <c r="CV162" s="538"/>
      <c r="CW162" s="538"/>
      <c r="CX162" s="538"/>
      <c r="CY162" s="538"/>
      <c r="CZ162" s="538"/>
      <c r="DA162" s="539"/>
      <c r="DB162" s="289"/>
    </row>
    <row r="163" spans="1:106" s="35" customFormat="1" ht="12.75" x14ac:dyDescent="0.2">
      <c r="A163" s="528">
        <v>29</v>
      </c>
      <c r="B163" s="529"/>
      <c r="C163" s="529"/>
      <c r="D163" s="529"/>
      <c r="E163" s="529"/>
      <c r="F163" s="529"/>
      <c r="G163" s="530"/>
      <c r="H163" s="534" t="s">
        <v>836</v>
      </c>
      <c r="I163" s="535"/>
      <c r="J163" s="535"/>
      <c r="K163" s="535"/>
      <c r="L163" s="535"/>
      <c r="M163" s="535"/>
      <c r="N163" s="535"/>
      <c r="O163" s="535"/>
      <c r="P163" s="535"/>
      <c r="Q163" s="535"/>
      <c r="R163" s="535"/>
      <c r="S163" s="535"/>
      <c r="T163" s="535"/>
      <c r="U163" s="535"/>
      <c r="V163" s="535"/>
      <c r="W163" s="535"/>
      <c r="X163" s="535"/>
      <c r="Y163" s="535"/>
      <c r="Z163" s="535"/>
      <c r="AA163" s="535"/>
      <c r="AB163" s="535"/>
      <c r="AC163" s="535"/>
      <c r="AD163" s="535"/>
      <c r="AE163" s="535"/>
      <c r="AF163" s="535"/>
      <c r="AG163" s="535"/>
      <c r="AH163" s="535"/>
      <c r="AI163" s="535"/>
      <c r="AJ163" s="535"/>
      <c r="AK163" s="535"/>
      <c r="AL163" s="535"/>
      <c r="AM163" s="535"/>
      <c r="AN163" s="535"/>
      <c r="AO163" s="535"/>
      <c r="AP163" s="535"/>
      <c r="AQ163" s="535"/>
      <c r="AR163" s="535"/>
      <c r="AS163" s="535"/>
      <c r="AT163" s="535"/>
      <c r="AU163" s="535"/>
      <c r="AV163" s="535"/>
      <c r="AW163" s="535"/>
      <c r="AX163" s="535"/>
      <c r="AY163" s="535"/>
      <c r="AZ163" s="535"/>
      <c r="BA163" s="535"/>
      <c r="BB163" s="535"/>
      <c r="BC163" s="535"/>
      <c r="BD163" s="535"/>
      <c r="BE163" s="535"/>
      <c r="BF163" s="535"/>
      <c r="BG163" s="535"/>
      <c r="BH163" s="535"/>
      <c r="BI163" s="535"/>
      <c r="BJ163" s="535"/>
      <c r="BK163" s="535"/>
      <c r="BL163" s="535"/>
      <c r="BM163" s="535"/>
      <c r="BN163" s="535"/>
      <c r="BO163" s="535"/>
      <c r="BP163" s="535"/>
      <c r="BQ163" s="535"/>
      <c r="BR163" s="535"/>
      <c r="BS163" s="536"/>
      <c r="BT163" s="528">
        <v>1</v>
      </c>
      <c r="BU163" s="529"/>
      <c r="BV163" s="529"/>
      <c r="BW163" s="529"/>
      <c r="BX163" s="529"/>
      <c r="BY163" s="529"/>
      <c r="BZ163" s="529"/>
      <c r="CA163" s="529"/>
      <c r="CB163" s="529"/>
      <c r="CC163" s="529"/>
      <c r="CD163" s="529"/>
      <c r="CE163" s="529"/>
      <c r="CF163" s="529"/>
      <c r="CG163" s="529"/>
      <c r="CH163" s="529"/>
      <c r="CI163" s="530"/>
      <c r="CJ163" s="540">
        <v>5450</v>
      </c>
      <c r="CK163" s="541"/>
      <c r="CL163" s="541"/>
      <c r="CM163" s="541"/>
      <c r="CN163" s="541"/>
      <c r="CO163" s="541"/>
      <c r="CP163" s="541"/>
      <c r="CQ163" s="541"/>
      <c r="CR163" s="541"/>
      <c r="CS163" s="541"/>
      <c r="CT163" s="541"/>
      <c r="CU163" s="541"/>
      <c r="CV163" s="541"/>
      <c r="CW163" s="541"/>
      <c r="CX163" s="541"/>
      <c r="CY163" s="541"/>
      <c r="CZ163" s="541"/>
      <c r="DA163" s="542"/>
      <c r="DB163" s="289"/>
    </row>
    <row r="164" spans="1:106" s="35" customFormat="1" ht="12.75" x14ac:dyDescent="0.2">
      <c r="A164" s="528">
        <v>30</v>
      </c>
      <c r="B164" s="529"/>
      <c r="C164" s="529"/>
      <c r="D164" s="529"/>
      <c r="E164" s="529"/>
      <c r="F164" s="529"/>
      <c r="G164" s="530"/>
      <c r="H164" s="617" t="s">
        <v>731</v>
      </c>
      <c r="I164" s="618"/>
      <c r="J164" s="618"/>
      <c r="K164" s="618"/>
      <c r="L164" s="618"/>
      <c r="M164" s="618"/>
      <c r="N164" s="618"/>
      <c r="O164" s="618"/>
      <c r="P164" s="618"/>
      <c r="Q164" s="618"/>
      <c r="R164" s="618"/>
      <c r="S164" s="618"/>
      <c r="T164" s="618"/>
      <c r="U164" s="618"/>
      <c r="V164" s="618"/>
      <c r="W164" s="618"/>
      <c r="X164" s="618"/>
      <c r="Y164" s="618"/>
      <c r="Z164" s="618"/>
      <c r="AA164" s="618"/>
      <c r="AB164" s="618"/>
      <c r="AC164" s="618"/>
      <c r="AD164" s="618"/>
      <c r="AE164" s="618"/>
      <c r="AF164" s="618"/>
      <c r="AG164" s="618"/>
      <c r="AH164" s="618"/>
      <c r="AI164" s="618"/>
      <c r="AJ164" s="618"/>
      <c r="AK164" s="618"/>
      <c r="AL164" s="618"/>
      <c r="AM164" s="618"/>
      <c r="AN164" s="618"/>
      <c r="AO164" s="618"/>
      <c r="AP164" s="618"/>
      <c r="AQ164" s="618"/>
      <c r="AR164" s="618"/>
      <c r="AS164" s="618"/>
      <c r="AT164" s="618"/>
      <c r="AU164" s="618"/>
      <c r="AV164" s="618"/>
      <c r="AW164" s="618"/>
      <c r="AX164" s="618"/>
      <c r="AY164" s="618"/>
      <c r="AZ164" s="618"/>
      <c r="BA164" s="618"/>
      <c r="BB164" s="618"/>
      <c r="BC164" s="618"/>
      <c r="BD164" s="618"/>
      <c r="BE164" s="618"/>
      <c r="BF164" s="618"/>
      <c r="BG164" s="618"/>
      <c r="BH164" s="618"/>
      <c r="BI164" s="618"/>
      <c r="BJ164" s="618"/>
      <c r="BK164" s="618"/>
      <c r="BL164" s="618"/>
      <c r="BM164" s="618"/>
      <c r="BN164" s="618"/>
      <c r="BO164" s="618"/>
      <c r="BP164" s="618"/>
      <c r="BQ164" s="618"/>
      <c r="BR164" s="618"/>
      <c r="BS164" s="619"/>
      <c r="BT164" s="528">
        <v>10</v>
      </c>
      <c r="BU164" s="529"/>
      <c r="BV164" s="529"/>
      <c r="BW164" s="529"/>
      <c r="BX164" s="529"/>
      <c r="BY164" s="529"/>
      <c r="BZ164" s="529"/>
      <c r="CA164" s="529"/>
      <c r="CB164" s="529"/>
      <c r="CC164" s="529"/>
      <c r="CD164" s="529"/>
      <c r="CE164" s="529"/>
      <c r="CF164" s="529"/>
      <c r="CG164" s="529"/>
      <c r="CH164" s="529"/>
      <c r="CI164" s="530"/>
      <c r="CJ164" s="537">
        <v>52850</v>
      </c>
      <c r="CK164" s="538"/>
      <c r="CL164" s="538"/>
      <c r="CM164" s="538"/>
      <c r="CN164" s="538"/>
      <c r="CO164" s="538"/>
      <c r="CP164" s="538"/>
      <c r="CQ164" s="538"/>
      <c r="CR164" s="538"/>
      <c r="CS164" s="538"/>
      <c r="CT164" s="538"/>
      <c r="CU164" s="538"/>
      <c r="CV164" s="538"/>
      <c r="CW164" s="538"/>
      <c r="CX164" s="538"/>
      <c r="CY164" s="538"/>
      <c r="CZ164" s="538"/>
      <c r="DA164" s="539"/>
      <c r="DB164" s="289"/>
    </row>
    <row r="165" spans="1:106" s="35" customFormat="1" ht="12.75" x14ac:dyDescent="0.2">
      <c r="A165" s="528">
        <v>31</v>
      </c>
      <c r="B165" s="529"/>
      <c r="C165" s="529"/>
      <c r="D165" s="529"/>
      <c r="E165" s="529"/>
      <c r="F165" s="529"/>
      <c r="G165" s="530"/>
      <c r="H165" s="617" t="s">
        <v>732</v>
      </c>
      <c r="I165" s="618"/>
      <c r="J165" s="618"/>
      <c r="K165" s="618"/>
      <c r="L165" s="618"/>
      <c r="M165" s="618"/>
      <c r="N165" s="618"/>
      <c r="O165" s="618"/>
      <c r="P165" s="618"/>
      <c r="Q165" s="618"/>
      <c r="R165" s="618"/>
      <c r="S165" s="618"/>
      <c r="T165" s="618"/>
      <c r="U165" s="618"/>
      <c r="V165" s="618"/>
      <c r="W165" s="618"/>
      <c r="X165" s="618"/>
      <c r="Y165" s="618"/>
      <c r="Z165" s="618"/>
      <c r="AA165" s="618"/>
      <c r="AB165" s="618"/>
      <c r="AC165" s="618"/>
      <c r="AD165" s="618"/>
      <c r="AE165" s="618"/>
      <c r="AF165" s="618"/>
      <c r="AG165" s="618"/>
      <c r="AH165" s="618"/>
      <c r="AI165" s="618"/>
      <c r="AJ165" s="618"/>
      <c r="AK165" s="618"/>
      <c r="AL165" s="618"/>
      <c r="AM165" s="618"/>
      <c r="AN165" s="618"/>
      <c r="AO165" s="618"/>
      <c r="AP165" s="618"/>
      <c r="AQ165" s="618"/>
      <c r="AR165" s="618"/>
      <c r="AS165" s="618"/>
      <c r="AT165" s="618"/>
      <c r="AU165" s="618"/>
      <c r="AV165" s="618"/>
      <c r="AW165" s="618"/>
      <c r="AX165" s="618"/>
      <c r="AY165" s="618"/>
      <c r="AZ165" s="618"/>
      <c r="BA165" s="618"/>
      <c r="BB165" s="618"/>
      <c r="BC165" s="618"/>
      <c r="BD165" s="618"/>
      <c r="BE165" s="618"/>
      <c r="BF165" s="618"/>
      <c r="BG165" s="618"/>
      <c r="BH165" s="618"/>
      <c r="BI165" s="618"/>
      <c r="BJ165" s="618"/>
      <c r="BK165" s="618"/>
      <c r="BL165" s="618"/>
      <c r="BM165" s="618"/>
      <c r="BN165" s="618"/>
      <c r="BO165" s="618"/>
      <c r="BP165" s="618"/>
      <c r="BQ165" s="618"/>
      <c r="BR165" s="618"/>
      <c r="BS165" s="619"/>
      <c r="BT165" s="528">
        <v>10</v>
      </c>
      <c r="BU165" s="529"/>
      <c r="BV165" s="529"/>
      <c r="BW165" s="529"/>
      <c r="BX165" s="529"/>
      <c r="BY165" s="529"/>
      <c r="BZ165" s="529"/>
      <c r="CA165" s="529"/>
      <c r="CB165" s="529"/>
      <c r="CC165" s="529"/>
      <c r="CD165" s="529"/>
      <c r="CE165" s="529"/>
      <c r="CF165" s="529"/>
      <c r="CG165" s="529"/>
      <c r="CH165" s="529"/>
      <c r="CI165" s="530"/>
      <c r="CJ165" s="537">
        <v>3100</v>
      </c>
      <c r="CK165" s="538"/>
      <c r="CL165" s="538"/>
      <c r="CM165" s="538"/>
      <c r="CN165" s="538"/>
      <c r="CO165" s="538"/>
      <c r="CP165" s="538"/>
      <c r="CQ165" s="538"/>
      <c r="CR165" s="538"/>
      <c r="CS165" s="538"/>
      <c r="CT165" s="538"/>
      <c r="CU165" s="538"/>
      <c r="CV165" s="538"/>
      <c r="CW165" s="538"/>
      <c r="CX165" s="538"/>
      <c r="CY165" s="538"/>
      <c r="CZ165" s="538"/>
      <c r="DA165" s="539"/>
      <c r="DB165" s="289"/>
    </row>
    <row r="166" spans="1:106" s="35" customFormat="1" ht="12.75" x14ac:dyDescent="0.2">
      <c r="A166" s="528">
        <v>32</v>
      </c>
      <c r="B166" s="529"/>
      <c r="C166" s="529"/>
      <c r="D166" s="529"/>
      <c r="E166" s="529"/>
      <c r="F166" s="529"/>
      <c r="G166" s="530"/>
      <c r="H166" s="617" t="s">
        <v>733</v>
      </c>
      <c r="I166" s="618"/>
      <c r="J166" s="618"/>
      <c r="K166" s="618"/>
      <c r="L166" s="618"/>
      <c r="M166" s="618"/>
      <c r="N166" s="618"/>
      <c r="O166" s="618"/>
      <c r="P166" s="618"/>
      <c r="Q166" s="618"/>
      <c r="R166" s="618"/>
      <c r="S166" s="618"/>
      <c r="T166" s="618"/>
      <c r="U166" s="618"/>
      <c r="V166" s="618"/>
      <c r="W166" s="618"/>
      <c r="X166" s="618"/>
      <c r="Y166" s="618"/>
      <c r="Z166" s="618"/>
      <c r="AA166" s="618"/>
      <c r="AB166" s="618"/>
      <c r="AC166" s="618"/>
      <c r="AD166" s="618"/>
      <c r="AE166" s="618"/>
      <c r="AF166" s="618"/>
      <c r="AG166" s="618"/>
      <c r="AH166" s="618"/>
      <c r="AI166" s="618"/>
      <c r="AJ166" s="618"/>
      <c r="AK166" s="618"/>
      <c r="AL166" s="618"/>
      <c r="AM166" s="618"/>
      <c r="AN166" s="618"/>
      <c r="AO166" s="618"/>
      <c r="AP166" s="618"/>
      <c r="AQ166" s="618"/>
      <c r="AR166" s="618"/>
      <c r="AS166" s="618"/>
      <c r="AT166" s="618"/>
      <c r="AU166" s="618"/>
      <c r="AV166" s="618"/>
      <c r="AW166" s="618"/>
      <c r="AX166" s="618"/>
      <c r="AY166" s="618"/>
      <c r="AZ166" s="618"/>
      <c r="BA166" s="618"/>
      <c r="BB166" s="618"/>
      <c r="BC166" s="618"/>
      <c r="BD166" s="618"/>
      <c r="BE166" s="618"/>
      <c r="BF166" s="618"/>
      <c r="BG166" s="618"/>
      <c r="BH166" s="618"/>
      <c r="BI166" s="618"/>
      <c r="BJ166" s="618"/>
      <c r="BK166" s="618"/>
      <c r="BL166" s="618"/>
      <c r="BM166" s="618"/>
      <c r="BN166" s="618"/>
      <c r="BO166" s="618"/>
      <c r="BP166" s="618"/>
      <c r="BQ166" s="618"/>
      <c r="BR166" s="618"/>
      <c r="BS166" s="619"/>
      <c r="BT166" s="528">
        <v>1</v>
      </c>
      <c r="BU166" s="529"/>
      <c r="BV166" s="529"/>
      <c r="BW166" s="529"/>
      <c r="BX166" s="529"/>
      <c r="BY166" s="529"/>
      <c r="BZ166" s="529"/>
      <c r="CA166" s="529"/>
      <c r="CB166" s="529"/>
      <c r="CC166" s="529"/>
      <c r="CD166" s="529"/>
      <c r="CE166" s="529"/>
      <c r="CF166" s="529"/>
      <c r="CG166" s="529"/>
      <c r="CH166" s="529"/>
      <c r="CI166" s="530"/>
      <c r="CJ166" s="537">
        <v>31650</v>
      </c>
      <c r="CK166" s="538"/>
      <c r="CL166" s="538"/>
      <c r="CM166" s="538"/>
      <c r="CN166" s="538"/>
      <c r="CO166" s="538"/>
      <c r="CP166" s="538"/>
      <c r="CQ166" s="538"/>
      <c r="CR166" s="538"/>
      <c r="CS166" s="538"/>
      <c r="CT166" s="538"/>
      <c r="CU166" s="538"/>
      <c r="CV166" s="538"/>
      <c r="CW166" s="538"/>
      <c r="CX166" s="538"/>
      <c r="CY166" s="538"/>
      <c r="CZ166" s="538"/>
      <c r="DA166" s="539"/>
      <c r="DB166" s="289"/>
    </row>
    <row r="167" spans="1:106" s="35" customFormat="1" ht="12.75" x14ac:dyDescent="0.2">
      <c r="A167" s="528">
        <v>33</v>
      </c>
      <c r="B167" s="529"/>
      <c r="C167" s="529"/>
      <c r="D167" s="529"/>
      <c r="E167" s="529"/>
      <c r="F167" s="529"/>
      <c r="G167" s="530"/>
      <c r="H167" s="617" t="s">
        <v>734</v>
      </c>
      <c r="I167" s="618"/>
      <c r="J167" s="618"/>
      <c r="K167" s="618"/>
      <c r="L167" s="618"/>
      <c r="M167" s="618"/>
      <c r="N167" s="618"/>
      <c r="O167" s="618"/>
      <c r="P167" s="618"/>
      <c r="Q167" s="618"/>
      <c r="R167" s="618"/>
      <c r="S167" s="618"/>
      <c r="T167" s="618"/>
      <c r="U167" s="618"/>
      <c r="V167" s="618"/>
      <c r="W167" s="618"/>
      <c r="X167" s="618"/>
      <c r="Y167" s="618"/>
      <c r="Z167" s="618"/>
      <c r="AA167" s="618"/>
      <c r="AB167" s="618"/>
      <c r="AC167" s="618"/>
      <c r="AD167" s="618"/>
      <c r="AE167" s="618"/>
      <c r="AF167" s="618"/>
      <c r="AG167" s="618"/>
      <c r="AH167" s="618"/>
      <c r="AI167" s="618"/>
      <c r="AJ167" s="618"/>
      <c r="AK167" s="618"/>
      <c r="AL167" s="618"/>
      <c r="AM167" s="618"/>
      <c r="AN167" s="618"/>
      <c r="AO167" s="618"/>
      <c r="AP167" s="618"/>
      <c r="AQ167" s="618"/>
      <c r="AR167" s="618"/>
      <c r="AS167" s="618"/>
      <c r="AT167" s="618"/>
      <c r="AU167" s="618"/>
      <c r="AV167" s="618"/>
      <c r="AW167" s="618"/>
      <c r="AX167" s="618"/>
      <c r="AY167" s="618"/>
      <c r="AZ167" s="618"/>
      <c r="BA167" s="618"/>
      <c r="BB167" s="618"/>
      <c r="BC167" s="618"/>
      <c r="BD167" s="618"/>
      <c r="BE167" s="618"/>
      <c r="BF167" s="618"/>
      <c r="BG167" s="618"/>
      <c r="BH167" s="618"/>
      <c r="BI167" s="618"/>
      <c r="BJ167" s="618"/>
      <c r="BK167" s="618"/>
      <c r="BL167" s="618"/>
      <c r="BM167" s="618"/>
      <c r="BN167" s="618"/>
      <c r="BO167" s="618"/>
      <c r="BP167" s="618"/>
      <c r="BQ167" s="618"/>
      <c r="BR167" s="618"/>
      <c r="BS167" s="619"/>
      <c r="BT167" s="528">
        <v>1</v>
      </c>
      <c r="BU167" s="529"/>
      <c r="BV167" s="529"/>
      <c r="BW167" s="529"/>
      <c r="BX167" s="529"/>
      <c r="BY167" s="529"/>
      <c r="BZ167" s="529"/>
      <c r="CA167" s="529"/>
      <c r="CB167" s="529"/>
      <c r="CC167" s="529"/>
      <c r="CD167" s="529"/>
      <c r="CE167" s="529"/>
      <c r="CF167" s="529"/>
      <c r="CG167" s="529"/>
      <c r="CH167" s="529"/>
      <c r="CI167" s="530"/>
      <c r="CJ167" s="537">
        <v>38278</v>
      </c>
      <c r="CK167" s="538"/>
      <c r="CL167" s="538"/>
      <c r="CM167" s="538"/>
      <c r="CN167" s="538"/>
      <c r="CO167" s="538"/>
      <c r="CP167" s="538"/>
      <c r="CQ167" s="538"/>
      <c r="CR167" s="538"/>
      <c r="CS167" s="538"/>
      <c r="CT167" s="538"/>
      <c r="CU167" s="538"/>
      <c r="CV167" s="538"/>
      <c r="CW167" s="538"/>
      <c r="CX167" s="538"/>
      <c r="CY167" s="538"/>
      <c r="CZ167" s="538"/>
      <c r="DA167" s="539"/>
      <c r="DB167" s="289"/>
    </row>
    <row r="168" spans="1:106" ht="15" customHeight="1" x14ac:dyDescent="0.25">
      <c r="A168" s="484" t="s">
        <v>694</v>
      </c>
      <c r="B168" s="484"/>
      <c r="C168" s="484"/>
      <c r="D168" s="484"/>
      <c r="E168" s="484"/>
      <c r="F168" s="484"/>
      <c r="G168" s="484"/>
      <c r="H168" s="620" t="s">
        <v>735</v>
      </c>
      <c r="I168" s="621"/>
      <c r="J168" s="621"/>
      <c r="K168" s="621"/>
      <c r="L168" s="621"/>
      <c r="M168" s="621"/>
      <c r="N168" s="621"/>
      <c r="O168" s="621"/>
      <c r="P168" s="621"/>
      <c r="Q168" s="621"/>
      <c r="R168" s="621"/>
      <c r="S168" s="621"/>
      <c r="T168" s="621"/>
      <c r="U168" s="621"/>
      <c r="V168" s="621"/>
      <c r="W168" s="621"/>
      <c r="X168" s="621"/>
      <c r="Y168" s="621"/>
      <c r="Z168" s="621"/>
      <c r="AA168" s="621"/>
      <c r="AB168" s="621"/>
      <c r="AC168" s="621"/>
      <c r="AD168" s="621"/>
      <c r="AE168" s="621"/>
      <c r="AF168" s="621"/>
      <c r="AG168" s="621"/>
      <c r="AH168" s="621"/>
      <c r="AI168" s="621"/>
      <c r="AJ168" s="621"/>
      <c r="AK168" s="621"/>
      <c r="AL168" s="621"/>
      <c r="AM168" s="621"/>
      <c r="AN168" s="621"/>
      <c r="AO168" s="621"/>
      <c r="AP168" s="621"/>
      <c r="AQ168" s="621"/>
      <c r="AR168" s="621"/>
      <c r="AS168" s="621"/>
      <c r="AT168" s="621"/>
      <c r="AU168" s="621"/>
      <c r="AV168" s="621"/>
      <c r="AW168" s="621"/>
      <c r="AX168" s="621"/>
      <c r="AY168" s="621"/>
      <c r="AZ168" s="621"/>
      <c r="BA168" s="621"/>
      <c r="BB168" s="621"/>
      <c r="BC168" s="621"/>
      <c r="BD168" s="621"/>
      <c r="BE168" s="621"/>
      <c r="BF168" s="621"/>
      <c r="BG168" s="621"/>
      <c r="BH168" s="621"/>
      <c r="BI168" s="621"/>
      <c r="BJ168" s="621"/>
      <c r="BK168" s="621"/>
      <c r="BL168" s="621"/>
      <c r="BM168" s="621"/>
      <c r="BN168" s="621"/>
      <c r="BO168" s="621"/>
      <c r="BP168" s="621"/>
      <c r="BQ168" s="621"/>
      <c r="BR168" s="621"/>
      <c r="BS168" s="622"/>
      <c r="BT168" s="480">
        <v>2</v>
      </c>
      <c r="BU168" s="480"/>
      <c r="BV168" s="480"/>
      <c r="BW168" s="480"/>
      <c r="BX168" s="480"/>
      <c r="BY168" s="480"/>
      <c r="BZ168" s="480"/>
      <c r="CA168" s="480"/>
      <c r="CB168" s="480"/>
      <c r="CC168" s="480"/>
      <c r="CD168" s="480"/>
      <c r="CE168" s="480"/>
      <c r="CF168" s="480"/>
      <c r="CG168" s="480"/>
      <c r="CH168" s="480"/>
      <c r="CI168" s="480"/>
      <c r="CJ168" s="454">
        <v>21636</v>
      </c>
      <c r="CK168" s="454"/>
      <c r="CL168" s="454"/>
      <c r="CM168" s="454"/>
      <c r="CN168" s="454"/>
      <c r="CO168" s="454"/>
      <c r="CP168" s="454"/>
      <c r="CQ168" s="454"/>
      <c r="CR168" s="454"/>
      <c r="CS168" s="454"/>
      <c r="CT168" s="454"/>
      <c r="CU168" s="454"/>
      <c r="CV168" s="454"/>
      <c r="CW168" s="454"/>
      <c r="CX168" s="454"/>
      <c r="CY168" s="454"/>
      <c r="CZ168" s="454"/>
      <c r="DA168" s="454"/>
      <c r="DB168" s="290"/>
    </row>
    <row r="169" spans="1:106" ht="15" customHeight="1" x14ac:dyDescent="0.25">
      <c r="A169" s="519" t="s">
        <v>695</v>
      </c>
      <c r="B169" s="520"/>
      <c r="C169" s="520"/>
      <c r="D169" s="520"/>
      <c r="E169" s="520"/>
      <c r="F169" s="520"/>
      <c r="G169" s="521"/>
      <c r="H169" s="522" t="s">
        <v>835</v>
      </c>
      <c r="I169" s="523"/>
      <c r="J169" s="523"/>
      <c r="K169" s="523"/>
      <c r="L169" s="523"/>
      <c r="M169" s="523"/>
      <c r="N169" s="523"/>
      <c r="O169" s="523"/>
      <c r="P169" s="523"/>
      <c r="Q169" s="523"/>
      <c r="R169" s="523"/>
      <c r="S169" s="523"/>
      <c r="T169" s="523"/>
      <c r="U169" s="523"/>
      <c r="V169" s="523"/>
      <c r="W169" s="523"/>
      <c r="X169" s="523"/>
      <c r="Y169" s="523"/>
      <c r="Z169" s="523"/>
      <c r="AA169" s="523"/>
      <c r="AB169" s="523"/>
      <c r="AC169" s="523"/>
      <c r="AD169" s="523"/>
      <c r="AE169" s="523"/>
      <c r="AF169" s="523"/>
      <c r="AG169" s="523"/>
      <c r="AH169" s="523"/>
      <c r="AI169" s="523"/>
      <c r="AJ169" s="523"/>
      <c r="AK169" s="523"/>
      <c r="AL169" s="523"/>
      <c r="AM169" s="523"/>
      <c r="AN169" s="523"/>
      <c r="AO169" s="523"/>
      <c r="AP169" s="523"/>
      <c r="AQ169" s="523"/>
      <c r="AR169" s="523"/>
      <c r="AS169" s="523"/>
      <c r="AT169" s="523"/>
      <c r="AU169" s="523"/>
      <c r="AV169" s="523"/>
      <c r="AW169" s="523"/>
      <c r="AX169" s="523"/>
      <c r="AY169" s="523"/>
      <c r="AZ169" s="523"/>
      <c r="BA169" s="523"/>
      <c r="BB169" s="523"/>
      <c r="BC169" s="523"/>
      <c r="BD169" s="523"/>
      <c r="BE169" s="523"/>
      <c r="BF169" s="523"/>
      <c r="BG169" s="523"/>
      <c r="BH169" s="523"/>
      <c r="BI169" s="523"/>
      <c r="BJ169" s="523"/>
      <c r="BK169" s="523"/>
      <c r="BL169" s="523"/>
      <c r="BM169" s="523"/>
      <c r="BN169" s="523"/>
      <c r="BO169" s="523"/>
      <c r="BP169" s="523"/>
      <c r="BQ169" s="523"/>
      <c r="BR169" s="523"/>
      <c r="BS169" s="524"/>
      <c r="BT169" s="515">
        <v>1</v>
      </c>
      <c r="BU169" s="516"/>
      <c r="BV169" s="516"/>
      <c r="BW169" s="516"/>
      <c r="BX169" s="516"/>
      <c r="BY169" s="516"/>
      <c r="BZ169" s="516"/>
      <c r="CA169" s="516"/>
      <c r="CB169" s="516"/>
      <c r="CC169" s="516"/>
      <c r="CD169" s="516"/>
      <c r="CE169" s="516"/>
      <c r="CF169" s="516"/>
      <c r="CG169" s="516"/>
      <c r="CH169" s="516"/>
      <c r="CI169" s="517"/>
      <c r="CJ169" s="540">
        <v>13000</v>
      </c>
      <c r="CK169" s="541"/>
      <c r="CL169" s="541"/>
      <c r="CM169" s="541"/>
      <c r="CN169" s="541"/>
      <c r="CO169" s="541"/>
      <c r="CP169" s="541"/>
      <c r="CQ169" s="541"/>
      <c r="CR169" s="541"/>
      <c r="CS169" s="541"/>
      <c r="CT169" s="541"/>
      <c r="CU169" s="541"/>
      <c r="CV169" s="541"/>
      <c r="CW169" s="541"/>
      <c r="CX169" s="541"/>
      <c r="CY169" s="541"/>
      <c r="CZ169" s="541"/>
      <c r="DA169" s="542"/>
      <c r="DB169" s="290"/>
    </row>
    <row r="170" spans="1:106" ht="15" customHeight="1" x14ac:dyDescent="0.25">
      <c r="A170" s="519" t="s">
        <v>696</v>
      </c>
      <c r="B170" s="520"/>
      <c r="C170" s="520"/>
      <c r="D170" s="520"/>
      <c r="E170" s="520"/>
      <c r="F170" s="520"/>
      <c r="G170" s="521"/>
      <c r="H170" s="522" t="s">
        <v>879</v>
      </c>
      <c r="I170" s="523"/>
      <c r="J170" s="523"/>
      <c r="K170" s="523"/>
      <c r="L170" s="523"/>
      <c r="M170" s="523"/>
      <c r="N170" s="523"/>
      <c r="O170" s="523"/>
      <c r="P170" s="523"/>
      <c r="Q170" s="523"/>
      <c r="R170" s="523"/>
      <c r="S170" s="523"/>
      <c r="T170" s="523"/>
      <c r="U170" s="523"/>
      <c r="V170" s="523"/>
      <c r="W170" s="523"/>
      <c r="X170" s="523"/>
      <c r="Y170" s="523"/>
      <c r="Z170" s="523"/>
      <c r="AA170" s="523"/>
      <c r="AB170" s="523"/>
      <c r="AC170" s="523"/>
      <c r="AD170" s="523"/>
      <c r="AE170" s="523"/>
      <c r="AF170" s="523"/>
      <c r="AG170" s="523"/>
      <c r="AH170" s="523"/>
      <c r="AI170" s="523"/>
      <c r="AJ170" s="523"/>
      <c r="AK170" s="523"/>
      <c r="AL170" s="523"/>
      <c r="AM170" s="523"/>
      <c r="AN170" s="523"/>
      <c r="AO170" s="523"/>
      <c r="AP170" s="523"/>
      <c r="AQ170" s="523"/>
      <c r="AR170" s="523"/>
      <c r="AS170" s="523"/>
      <c r="AT170" s="523"/>
      <c r="AU170" s="523"/>
      <c r="AV170" s="523"/>
      <c r="AW170" s="523"/>
      <c r="AX170" s="523"/>
      <c r="AY170" s="523"/>
      <c r="AZ170" s="523"/>
      <c r="BA170" s="523"/>
      <c r="BB170" s="523"/>
      <c r="BC170" s="523"/>
      <c r="BD170" s="523"/>
      <c r="BE170" s="523"/>
      <c r="BF170" s="523"/>
      <c r="BG170" s="523"/>
      <c r="BH170" s="523"/>
      <c r="BI170" s="523"/>
      <c r="BJ170" s="523"/>
      <c r="BK170" s="523"/>
      <c r="BL170" s="523"/>
      <c r="BM170" s="523"/>
      <c r="BN170" s="523"/>
      <c r="BO170" s="523"/>
      <c r="BP170" s="523"/>
      <c r="BQ170" s="523"/>
      <c r="BR170" s="523"/>
      <c r="BS170" s="524"/>
      <c r="BT170" s="515">
        <v>1</v>
      </c>
      <c r="BU170" s="516"/>
      <c r="BV170" s="516"/>
      <c r="BW170" s="516"/>
      <c r="BX170" s="516"/>
      <c r="BY170" s="516"/>
      <c r="BZ170" s="516"/>
      <c r="CA170" s="516"/>
      <c r="CB170" s="516"/>
      <c r="CC170" s="516"/>
      <c r="CD170" s="516"/>
      <c r="CE170" s="516"/>
      <c r="CF170" s="516"/>
      <c r="CG170" s="516"/>
      <c r="CH170" s="516"/>
      <c r="CI170" s="517"/>
      <c r="CJ170" s="540">
        <v>3000</v>
      </c>
      <c r="CK170" s="541"/>
      <c r="CL170" s="541"/>
      <c r="CM170" s="541"/>
      <c r="CN170" s="541"/>
      <c r="CO170" s="541"/>
      <c r="CP170" s="541"/>
      <c r="CQ170" s="541"/>
      <c r="CR170" s="541"/>
      <c r="CS170" s="541"/>
      <c r="CT170" s="541"/>
      <c r="CU170" s="541"/>
      <c r="CV170" s="541"/>
      <c r="CW170" s="541"/>
      <c r="CX170" s="541"/>
      <c r="CY170" s="541"/>
      <c r="CZ170" s="541"/>
      <c r="DA170" s="542"/>
      <c r="DB170" s="290"/>
    </row>
    <row r="171" spans="1:106" ht="15" customHeight="1" x14ac:dyDescent="0.25">
      <c r="A171" s="484"/>
      <c r="B171" s="484"/>
      <c r="C171" s="484"/>
      <c r="D171" s="484"/>
      <c r="E171" s="484"/>
      <c r="F171" s="484"/>
      <c r="G171" s="484"/>
      <c r="H171" s="555" t="s">
        <v>259</v>
      </c>
      <c r="I171" s="556"/>
      <c r="J171" s="556"/>
      <c r="K171" s="556"/>
      <c r="L171" s="556"/>
      <c r="M171" s="556"/>
      <c r="N171" s="556"/>
      <c r="O171" s="556"/>
      <c r="P171" s="556"/>
      <c r="Q171" s="556"/>
      <c r="R171" s="556"/>
      <c r="S171" s="556"/>
      <c r="T171" s="556"/>
      <c r="U171" s="556"/>
      <c r="V171" s="556"/>
      <c r="W171" s="556"/>
      <c r="X171" s="556"/>
      <c r="Y171" s="556"/>
      <c r="Z171" s="556"/>
      <c r="AA171" s="556"/>
      <c r="AB171" s="556"/>
      <c r="AC171" s="556"/>
      <c r="AD171" s="556"/>
      <c r="AE171" s="556"/>
      <c r="AF171" s="556"/>
      <c r="AG171" s="556"/>
      <c r="AH171" s="556"/>
      <c r="AI171" s="556"/>
      <c r="AJ171" s="556"/>
      <c r="AK171" s="556"/>
      <c r="AL171" s="556"/>
      <c r="AM171" s="556"/>
      <c r="AN171" s="556"/>
      <c r="AO171" s="556"/>
      <c r="AP171" s="556"/>
      <c r="AQ171" s="556"/>
      <c r="AR171" s="556"/>
      <c r="AS171" s="556"/>
      <c r="AT171" s="556"/>
      <c r="AU171" s="556"/>
      <c r="AV171" s="556"/>
      <c r="AW171" s="556"/>
      <c r="AX171" s="556"/>
      <c r="AY171" s="556"/>
      <c r="AZ171" s="556"/>
      <c r="BA171" s="556"/>
      <c r="BB171" s="556"/>
      <c r="BC171" s="556"/>
      <c r="BD171" s="556"/>
      <c r="BE171" s="556"/>
      <c r="BF171" s="556"/>
      <c r="BG171" s="556"/>
      <c r="BH171" s="556"/>
      <c r="BI171" s="556"/>
      <c r="BJ171" s="556"/>
      <c r="BK171" s="556"/>
      <c r="BL171" s="556"/>
      <c r="BM171" s="556"/>
      <c r="BN171" s="556"/>
      <c r="BO171" s="556"/>
      <c r="BP171" s="556"/>
      <c r="BQ171" s="556"/>
      <c r="BR171" s="556"/>
      <c r="BS171" s="557"/>
      <c r="BT171" s="480" t="s">
        <v>7</v>
      </c>
      <c r="BU171" s="480"/>
      <c r="BV171" s="480"/>
      <c r="BW171" s="480"/>
      <c r="BX171" s="480"/>
      <c r="BY171" s="480"/>
      <c r="BZ171" s="480"/>
      <c r="CA171" s="480"/>
      <c r="CB171" s="480"/>
      <c r="CC171" s="480"/>
      <c r="CD171" s="480"/>
      <c r="CE171" s="480"/>
      <c r="CF171" s="480"/>
      <c r="CG171" s="480"/>
      <c r="CH171" s="480"/>
      <c r="CI171" s="480"/>
      <c r="CJ171" s="558">
        <f>SUM(CJ135:DB170)</f>
        <v>2849791.14</v>
      </c>
      <c r="CK171" s="558"/>
      <c r="CL171" s="558"/>
      <c r="CM171" s="558"/>
      <c r="CN171" s="558"/>
      <c r="CO171" s="558"/>
      <c r="CP171" s="558"/>
      <c r="CQ171" s="558"/>
      <c r="CR171" s="558"/>
      <c r="CS171" s="558"/>
      <c r="CT171" s="558"/>
      <c r="CU171" s="558"/>
      <c r="CV171" s="558"/>
      <c r="CW171" s="558"/>
      <c r="CX171" s="558"/>
      <c r="CY171" s="558"/>
      <c r="CZ171" s="558"/>
      <c r="DA171" s="558"/>
    </row>
    <row r="173" spans="1:106" s="264" customFormat="1" ht="28.5" customHeight="1" x14ac:dyDescent="0.2">
      <c r="A173" s="550" t="s">
        <v>333</v>
      </c>
      <c r="B173" s="550"/>
      <c r="C173" s="550"/>
      <c r="D173" s="550"/>
      <c r="E173" s="550"/>
      <c r="F173" s="550"/>
      <c r="G173" s="550"/>
      <c r="H173" s="550"/>
      <c r="I173" s="550"/>
      <c r="J173" s="550"/>
      <c r="K173" s="550"/>
      <c r="L173" s="550"/>
      <c r="M173" s="550"/>
      <c r="N173" s="550"/>
      <c r="O173" s="550"/>
      <c r="P173" s="550"/>
      <c r="Q173" s="550"/>
      <c r="R173" s="550"/>
      <c r="S173" s="550"/>
      <c r="T173" s="550"/>
      <c r="U173" s="550"/>
      <c r="V173" s="550"/>
      <c r="W173" s="550"/>
      <c r="X173" s="550"/>
      <c r="Y173" s="550"/>
      <c r="Z173" s="550"/>
      <c r="AA173" s="550"/>
      <c r="AB173" s="550"/>
      <c r="AC173" s="550"/>
      <c r="AD173" s="550"/>
      <c r="AE173" s="550"/>
      <c r="AF173" s="550"/>
      <c r="AG173" s="550"/>
      <c r="AH173" s="550"/>
      <c r="AI173" s="550"/>
      <c r="AJ173" s="550"/>
      <c r="AK173" s="550"/>
      <c r="AL173" s="550"/>
      <c r="AM173" s="550"/>
      <c r="AN173" s="550"/>
      <c r="AO173" s="550"/>
      <c r="AP173" s="550"/>
      <c r="AQ173" s="550"/>
      <c r="AR173" s="550"/>
      <c r="AS173" s="550"/>
      <c r="AT173" s="550"/>
      <c r="AU173" s="550"/>
      <c r="AV173" s="550"/>
      <c r="AW173" s="550"/>
      <c r="AX173" s="550"/>
      <c r="AY173" s="550"/>
      <c r="AZ173" s="550"/>
      <c r="BA173" s="550"/>
      <c r="BB173" s="550"/>
      <c r="BC173" s="550"/>
      <c r="BD173" s="550"/>
      <c r="BE173" s="550"/>
      <c r="BF173" s="550"/>
      <c r="BG173" s="550"/>
      <c r="BH173" s="550"/>
      <c r="BI173" s="550"/>
      <c r="BJ173" s="550"/>
      <c r="BK173" s="550"/>
      <c r="BL173" s="550"/>
      <c r="BM173" s="550"/>
      <c r="BN173" s="550"/>
      <c r="BO173" s="550"/>
      <c r="BP173" s="550"/>
      <c r="BQ173" s="550"/>
      <c r="BR173" s="550"/>
      <c r="BS173" s="550"/>
      <c r="BT173" s="550"/>
      <c r="BU173" s="550"/>
      <c r="BV173" s="550"/>
      <c r="BW173" s="550"/>
      <c r="BX173" s="550"/>
      <c r="BY173" s="550"/>
      <c r="BZ173" s="550"/>
      <c r="CA173" s="550"/>
      <c r="CB173" s="550"/>
      <c r="CC173" s="550"/>
      <c r="CD173" s="550"/>
      <c r="CE173" s="550"/>
      <c r="CF173" s="550"/>
      <c r="CG173" s="550"/>
      <c r="CH173" s="550"/>
      <c r="CI173" s="550"/>
      <c r="CJ173" s="550"/>
      <c r="CK173" s="550"/>
      <c r="CL173" s="550"/>
      <c r="CM173" s="550"/>
      <c r="CN173" s="550"/>
      <c r="CO173" s="550"/>
      <c r="CP173" s="550"/>
      <c r="CQ173" s="550"/>
      <c r="CR173" s="550"/>
      <c r="CS173" s="550"/>
      <c r="CT173" s="550"/>
      <c r="CU173" s="550"/>
      <c r="CV173" s="550"/>
      <c r="CW173" s="550"/>
      <c r="CX173" s="550"/>
      <c r="CY173" s="550"/>
      <c r="CZ173" s="550"/>
      <c r="DA173" s="550"/>
    </row>
    <row r="174" spans="1:106" ht="10.5" customHeight="1" x14ac:dyDescent="0.25"/>
    <row r="175" spans="1:106" s="265" customFormat="1" ht="30" customHeight="1" x14ac:dyDescent="0.25">
      <c r="A175" s="503" t="s">
        <v>249</v>
      </c>
      <c r="B175" s="504"/>
      <c r="C175" s="504"/>
      <c r="D175" s="504"/>
      <c r="E175" s="504"/>
      <c r="F175" s="504"/>
      <c r="G175" s="505"/>
      <c r="H175" s="503" t="s">
        <v>301</v>
      </c>
      <c r="I175" s="504"/>
      <c r="J175" s="504"/>
      <c r="K175" s="504"/>
      <c r="L175" s="504"/>
      <c r="M175" s="504"/>
      <c r="N175" s="504"/>
      <c r="O175" s="504"/>
      <c r="P175" s="504"/>
      <c r="Q175" s="504"/>
      <c r="R175" s="504"/>
      <c r="S175" s="504"/>
      <c r="T175" s="504"/>
      <c r="U175" s="504"/>
      <c r="V175" s="504"/>
      <c r="W175" s="504"/>
      <c r="X175" s="504"/>
      <c r="Y175" s="504"/>
      <c r="Z175" s="504"/>
      <c r="AA175" s="504"/>
      <c r="AB175" s="504"/>
      <c r="AC175" s="504"/>
      <c r="AD175" s="504"/>
      <c r="AE175" s="504"/>
      <c r="AF175" s="504"/>
      <c r="AG175" s="504"/>
      <c r="AH175" s="504"/>
      <c r="AI175" s="504"/>
      <c r="AJ175" s="504"/>
      <c r="AK175" s="504"/>
      <c r="AL175" s="504"/>
      <c r="AM175" s="504"/>
      <c r="AN175" s="504"/>
      <c r="AO175" s="504"/>
      <c r="AP175" s="504"/>
      <c r="AQ175" s="504"/>
      <c r="AR175" s="504"/>
      <c r="AS175" s="504"/>
      <c r="AT175" s="504"/>
      <c r="AU175" s="504"/>
      <c r="AV175" s="504"/>
      <c r="AW175" s="504"/>
      <c r="AX175" s="504"/>
      <c r="AY175" s="504"/>
      <c r="AZ175" s="504"/>
      <c r="BA175" s="504"/>
      <c r="BB175" s="504"/>
      <c r="BC175" s="505"/>
      <c r="BD175" s="503" t="s">
        <v>323</v>
      </c>
      <c r="BE175" s="504"/>
      <c r="BF175" s="504"/>
      <c r="BG175" s="504"/>
      <c r="BH175" s="504"/>
      <c r="BI175" s="504"/>
      <c r="BJ175" s="504"/>
      <c r="BK175" s="504"/>
      <c r="BL175" s="504"/>
      <c r="BM175" s="504"/>
      <c r="BN175" s="504"/>
      <c r="BO175" s="504"/>
      <c r="BP175" s="504"/>
      <c r="BQ175" s="504"/>
      <c r="BR175" s="504"/>
      <c r="BS175" s="505"/>
      <c r="BT175" s="503" t="s">
        <v>334</v>
      </c>
      <c r="BU175" s="504"/>
      <c r="BV175" s="504"/>
      <c r="BW175" s="504"/>
      <c r="BX175" s="504"/>
      <c r="BY175" s="504"/>
      <c r="BZ175" s="504"/>
      <c r="CA175" s="504"/>
      <c r="CB175" s="504"/>
      <c r="CC175" s="504"/>
      <c r="CD175" s="504"/>
      <c r="CE175" s="504"/>
      <c r="CF175" s="504"/>
      <c r="CG175" s="504"/>
      <c r="CH175" s="504"/>
      <c r="CI175" s="505"/>
      <c r="CJ175" s="503" t="s">
        <v>335</v>
      </c>
      <c r="CK175" s="504"/>
      <c r="CL175" s="504"/>
      <c r="CM175" s="504"/>
      <c r="CN175" s="504"/>
      <c r="CO175" s="504"/>
      <c r="CP175" s="504"/>
      <c r="CQ175" s="504"/>
      <c r="CR175" s="504"/>
      <c r="CS175" s="504"/>
      <c r="CT175" s="504"/>
      <c r="CU175" s="504"/>
      <c r="CV175" s="504"/>
      <c r="CW175" s="504"/>
      <c r="CX175" s="504"/>
      <c r="CY175" s="504"/>
      <c r="CZ175" s="504"/>
      <c r="DA175" s="505"/>
    </row>
    <row r="176" spans="1:106" s="122" customFormat="1" ht="12.75" x14ac:dyDescent="0.25">
      <c r="A176" s="491"/>
      <c r="B176" s="491"/>
      <c r="C176" s="491"/>
      <c r="D176" s="491"/>
      <c r="E176" s="491"/>
      <c r="F176" s="491"/>
      <c r="G176" s="491"/>
      <c r="H176" s="491">
        <v>1</v>
      </c>
      <c r="I176" s="491"/>
      <c r="J176" s="491"/>
      <c r="K176" s="491"/>
      <c r="L176" s="491"/>
      <c r="M176" s="491"/>
      <c r="N176" s="491"/>
      <c r="O176" s="491"/>
      <c r="P176" s="491"/>
      <c r="Q176" s="491"/>
      <c r="R176" s="491"/>
      <c r="S176" s="491"/>
      <c r="T176" s="491"/>
      <c r="U176" s="491"/>
      <c r="V176" s="491"/>
      <c r="W176" s="491"/>
      <c r="X176" s="491"/>
      <c r="Y176" s="491"/>
      <c r="Z176" s="491"/>
      <c r="AA176" s="491"/>
      <c r="AB176" s="491"/>
      <c r="AC176" s="491"/>
      <c r="AD176" s="491"/>
      <c r="AE176" s="491"/>
      <c r="AF176" s="491"/>
      <c r="AG176" s="491"/>
      <c r="AH176" s="491"/>
      <c r="AI176" s="491"/>
      <c r="AJ176" s="491"/>
      <c r="AK176" s="491"/>
      <c r="AL176" s="491"/>
      <c r="AM176" s="491"/>
      <c r="AN176" s="491"/>
      <c r="AO176" s="491"/>
      <c r="AP176" s="491"/>
      <c r="AQ176" s="491"/>
      <c r="AR176" s="491"/>
      <c r="AS176" s="491"/>
      <c r="AT176" s="491"/>
      <c r="AU176" s="491"/>
      <c r="AV176" s="491"/>
      <c r="AW176" s="491"/>
      <c r="AX176" s="491"/>
      <c r="AY176" s="491"/>
      <c r="AZ176" s="491"/>
      <c r="BA176" s="491"/>
      <c r="BB176" s="491"/>
      <c r="BC176" s="491"/>
      <c r="BD176" s="491">
        <v>2</v>
      </c>
      <c r="BE176" s="491"/>
      <c r="BF176" s="491"/>
      <c r="BG176" s="491"/>
      <c r="BH176" s="491"/>
      <c r="BI176" s="491"/>
      <c r="BJ176" s="491"/>
      <c r="BK176" s="491"/>
      <c r="BL176" s="491"/>
      <c r="BM176" s="491"/>
      <c r="BN176" s="491"/>
      <c r="BO176" s="491"/>
      <c r="BP176" s="491"/>
      <c r="BQ176" s="491"/>
      <c r="BR176" s="491"/>
      <c r="BS176" s="491"/>
      <c r="BT176" s="491">
        <v>3</v>
      </c>
      <c r="BU176" s="491"/>
      <c r="BV176" s="491"/>
      <c r="BW176" s="491"/>
      <c r="BX176" s="491"/>
      <c r="BY176" s="491"/>
      <c r="BZ176" s="491"/>
      <c r="CA176" s="491"/>
      <c r="CB176" s="491"/>
      <c r="CC176" s="491"/>
      <c r="CD176" s="491"/>
      <c r="CE176" s="491"/>
      <c r="CF176" s="491"/>
      <c r="CG176" s="491"/>
      <c r="CH176" s="491"/>
      <c r="CI176" s="491"/>
      <c r="CJ176" s="491">
        <v>4</v>
      </c>
      <c r="CK176" s="491"/>
      <c r="CL176" s="491"/>
      <c r="CM176" s="491"/>
      <c r="CN176" s="491"/>
      <c r="CO176" s="491"/>
      <c r="CP176" s="491"/>
      <c r="CQ176" s="491"/>
      <c r="CR176" s="491"/>
      <c r="CS176" s="491"/>
      <c r="CT176" s="491"/>
      <c r="CU176" s="491"/>
      <c r="CV176" s="491"/>
      <c r="CW176" s="491"/>
      <c r="CX176" s="491"/>
      <c r="CY176" s="491"/>
      <c r="CZ176" s="491"/>
      <c r="DA176" s="491"/>
    </row>
    <row r="177" spans="1:105" s="122" customFormat="1" ht="15" customHeight="1" x14ac:dyDescent="0.25">
      <c r="A177" s="528">
        <v>1</v>
      </c>
      <c r="B177" s="529"/>
      <c r="C177" s="529"/>
      <c r="D177" s="529"/>
      <c r="E177" s="529"/>
      <c r="F177" s="529"/>
      <c r="G177" s="530"/>
      <c r="H177" s="534" t="s">
        <v>788</v>
      </c>
      <c r="I177" s="535"/>
      <c r="J177" s="535"/>
      <c r="K177" s="535"/>
      <c r="L177" s="535"/>
      <c r="M177" s="535"/>
      <c r="N177" s="535"/>
      <c r="O177" s="535"/>
      <c r="P177" s="535"/>
      <c r="Q177" s="535"/>
      <c r="R177" s="535"/>
      <c r="S177" s="535"/>
      <c r="T177" s="535"/>
      <c r="U177" s="535"/>
      <c r="V177" s="535"/>
      <c r="W177" s="535"/>
      <c r="X177" s="535"/>
      <c r="Y177" s="535"/>
      <c r="Z177" s="535"/>
      <c r="AA177" s="535"/>
      <c r="AB177" s="535"/>
      <c r="AC177" s="535"/>
      <c r="AD177" s="535"/>
      <c r="AE177" s="535"/>
      <c r="AF177" s="535"/>
      <c r="AG177" s="535"/>
      <c r="AH177" s="535"/>
      <c r="AI177" s="535"/>
      <c r="AJ177" s="535"/>
      <c r="AK177" s="535"/>
      <c r="AL177" s="535"/>
      <c r="AM177" s="535"/>
      <c r="AN177" s="535"/>
      <c r="AO177" s="535"/>
      <c r="AP177" s="535"/>
      <c r="AQ177" s="535"/>
      <c r="AR177" s="535"/>
      <c r="AS177" s="535"/>
      <c r="AT177" s="535"/>
      <c r="AU177" s="535"/>
      <c r="AV177" s="535"/>
      <c r="AW177" s="535"/>
      <c r="AX177" s="535"/>
      <c r="AY177" s="535"/>
      <c r="AZ177" s="535"/>
      <c r="BA177" s="535"/>
      <c r="BB177" s="535"/>
      <c r="BC177" s="536"/>
      <c r="BD177" s="528">
        <v>1</v>
      </c>
      <c r="BE177" s="529"/>
      <c r="BF177" s="529"/>
      <c r="BG177" s="529"/>
      <c r="BH177" s="529"/>
      <c r="BI177" s="529"/>
      <c r="BJ177" s="529"/>
      <c r="BK177" s="529"/>
      <c r="BL177" s="529"/>
      <c r="BM177" s="529"/>
      <c r="BN177" s="529"/>
      <c r="BO177" s="529"/>
      <c r="BP177" s="529"/>
      <c r="BQ177" s="529"/>
      <c r="BR177" s="529"/>
      <c r="BS177" s="530"/>
      <c r="BT177" s="528">
        <v>82950</v>
      </c>
      <c r="BU177" s="529"/>
      <c r="BV177" s="529"/>
      <c r="BW177" s="529"/>
      <c r="BX177" s="529"/>
      <c r="BY177" s="529"/>
      <c r="BZ177" s="529"/>
      <c r="CA177" s="529"/>
      <c r="CB177" s="529"/>
      <c r="CC177" s="529"/>
      <c r="CD177" s="529"/>
      <c r="CE177" s="529"/>
      <c r="CF177" s="529"/>
      <c r="CG177" s="529"/>
      <c r="CH177" s="529"/>
      <c r="CI177" s="530"/>
      <c r="CJ177" s="528">
        <v>82950</v>
      </c>
      <c r="CK177" s="529"/>
      <c r="CL177" s="529"/>
      <c r="CM177" s="529"/>
      <c r="CN177" s="529"/>
      <c r="CO177" s="529"/>
      <c r="CP177" s="529"/>
      <c r="CQ177" s="529"/>
      <c r="CR177" s="529"/>
      <c r="CS177" s="529"/>
      <c r="CT177" s="529"/>
      <c r="CU177" s="529"/>
      <c r="CV177" s="529"/>
      <c r="CW177" s="529"/>
      <c r="CX177" s="529"/>
      <c r="CY177" s="529"/>
      <c r="CZ177" s="529"/>
      <c r="DA177" s="530"/>
    </row>
    <row r="178" spans="1:105" s="122" customFormat="1" ht="15" customHeight="1" x14ac:dyDescent="0.25">
      <c r="A178" s="528">
        <v>2</v>
      </c>
      <c r="B178" s="529"/>
      <c r="C178" s="529"/>
      <c r="D178" s="529"/>
      <c r="E178" s="529"/>
      <c r="F178" s="529"/>
      <c r="G178" s="530"/>
      <c r="H178" s="534" t="s">
        <v>838</v>
      </c>
      <c r="I178" s="535"/>
      <c r="J178" s="535"/>
      <c r="K178" s="535"/>
      <c r="L178" s="535"/>
      <c r="M178" s="535"/>
      <c r="N178" s="535"/>
      <c r="O178" s="535"/>
      <c r="P178" s="535"/>
      <c r="Q178" s="535"/>
      <c r="R178" s="535"/>
      <c r="S178" s="535"/>
      <c r="T178" s="535"/>
      <c r="U178" s="535"/>
      <c r="V178" s="535"/>
      <c r="W178" s="535"/>
      <c r="X178" s="535"/>
      <c r="Y178" s="535"/>
      <c r="Z178" s="535"/>
      <c r="AA178" s="535"/>
      <c r="AB178" s="535"/>
      <c r="AC178" s="535"/>
      <c r="AD178" s="535"/>
      <c r="AE178" s="535"/>
      <c r="AF178" s="535"/>
      <c r="AG178" s="535"/>
      <c r="AH178" s="535"/>
      <c r="AI178" s="535"/>
      <c r="AJ178" s="535"/>
      <c r="AK178" s="535"/>
      <c r="AL178" s="535"/>
      <c r="AM178" s="535"/>
      <c r="AN178" s="535"/>
      <c r="AO178" s="535"/>
      <c r="AP178" s="535"/>
      <c r="AQ178" s="535"/>
      <c r="AR178" s="535"/>
      <c r="AS178" s="535"/>
      <c r="AT178" s="535"/>
      <c r="AU178" s="535"/>
      <c r="AV178" s="535"/>
      <c r="AW178" s="535"/>
      <c r="AX178" s="535"/>
      <c r="AY178" s="535"/>
      <c r="AZ178" s="535"/>
      <c r="BA178" s="535"/>
      <c r="BB178" s="535"/>
      <c r="BC178" s="536"/>
      <c r="BD178" s="528">
        <v>1</v>
      </c>
      <c r="BE178" s="529"/>
      <c r="BF178" s="529"/>
      <c r="BG178" s="529"/>
      <c r="BH178" s="529"/>
      <c r="BI178" s="529"/>
      <c r="BJ178" s="529"/>
      <c r="BK178" s="529"/>
      <c r="BL178" s="529"/>
      <c r="BM178" s="529"/>
      <c r="BN178" s="529"/>
      <c r="BO178" s="529"/>
      <c r="BP178" s="529"/>
      <c r="BQ178" s="529"/>
      <c r="BR178" s="529"/>
      <c r="BS178" s="530"/>
      <c r="BT178" s="528">
        <v>1080000</v>
      </c>
      <c r="BU178" s="529"/>
      <c r="BV178" s="529"/>
      <c r="BW178" s="529"/>
      <c r="BX178" s="529"/>
      <c r="BY178" s="529"/>
      <c r="BZ178" s="529"/>
      <c r="CA178" s="529"/>
      <c r="CB178" s="529"/>
      <c r="CC178" s="529"/>
      <c r="CD178" s="529"/>
      <c r="CE178" s="529"/>
      <c r="CF178" s="529"/>
      <c r="CG178" s="529"/>
      <c r="CH178" s="529"/>
      <c r="CI178" s="530"/>
      <c r="CJ178" s="528">
        <v>1080000</v>
      </c>
      <c r="CK178" s="529"/>
      <c r="CL178" s="529"/>
      <c r="CM178" s="529"/>
      <c r="CN178" s="529"/>
      <c r="CO178" s="529"/>
      <c r="CP178" s="529"/>
      <c r="CQ178" s="529"/>
      <c r="CR178" s="529"/>
      <c r="CS178" s="529"/>
      <c r="CT178" s="529"/>
      <c r="CU178" s="529"/>
      <c r="CV178" s="529"/>
      <c r="CW178" s="529"/>
      <c r="CX178" s="529"/>
      <c r="CY178" s="529"/>
      <c r="CZ178" s="529"/>
      <c r="DA178" s="530"/>
    </row>
    <row r="179" spans="1:105" s="122" customFormat="1" ht="15" customHeight="1" x14ac:dyDescent="0.25">
      <c r="A179" s="528">
        <v>3</v>
      </c>
      <c r="B179" s="529"/>
      <c r="C179" s="529"/>
      <c r="D179" s="529"/>
      <c r="E179" s="529"/>
      <c r="F179" s="529"/>
      <c r="G179" s="530"/>
      <c r="H179" s="534" t="s">
        <v>880</v>
      </c>
      <c r="I179" s="535"/>
      <c r="J179" s="535"/>
      <c r="K179" s="535"/>
      <c r="L179" s="535"/>
      <c r="M179" s="535"/>
      <c r="N179" s="535"/>
      <c r="O179" s="535"/>
      <c r="P179" s="535"/>
      <c r="Q179" s="535"/>
      <c r="R179" s="535"/>
      <c r="S179" s="535"/>
      <c r="T179" s="535"/>
      <c r="U179" s="535"/>
      <c r="V179" s="535"/>
      <c r="W179" s="535"/>
      <c r="X179" s="535"/>
      <c r="Y179" s="535"/>
      <c r="Z179" s="535"/>
      <c r="AA179" s="535"/>
      <c r="AB179" s="535"/>
      <c r="AC179" s="535"/>
      <c r="AD179" s="535"/>
      <c r="AE179" s="535"/>
      <c r="AF179" s="535"/>
      <c r="AG179" s="535"/>
      <c r="AH179" s="535"/>
      <c r="AI179" s="535"/>
      <c r="AJ179" s="535"/>
      <c r="AK179" s="535"/>
      <c r="AL179" s="535"/>
      <c r="AM179" s="535"/>
      <c r="AN179" s="535"/>
      <c r="AO179" s="535"/>
      <c r="AP179" s="535"/>
      <c r="AQ179" s="535"/>
      <c r="AR179" s="535"/>
      <c r="AS179" s="535"/>
      <c r="AT179" s="535"/>
      <c r="AU179" s="535"/>
      <c r="AV179" s="535"/>
      <c r="AW179" s="535"/>
      <c r="AX179" s="535"/>
      <c r="AY179" s="535"/>
      <c r="AZ179" s="535"/>
      <c r="BA179" s="535"/>
      <c r="BB179" s="535"/>
      <c r="BC179" s="536"/>
      <c r="BD179" s="528">
        <v>4</v>
      </c>
      <c r="BE179" s="529"/>
      <c r="BF179" s="529"/>
      <c r="BG179" s="529"/>
      <c r="BH179" s="529"/>
      <c r="BI179" s="529"/>
      <c r="BJ179" s="529"/>
      <c r="BK179" s="529"/>
      <c r="BL179" s="529"/>
      <c r="BM179" s="529"/>
      <c r="BN179" s="529"/>
      <c r="BO179" s="529"/>
      <c r="BP179" s="529"/>
      <c r="BQ179" s="529"/>
      <c r="BR179" s="529"/>
      <c r="BS179" s="530"/>
      <c r="BT179" s="528">
        <v>10948.2</v>
      </c>
      <c r="BU179" s="529"/>
      <c r="BV179" s="529"/>
      <c r="BW179" s="529"/>
      <c r="BX179" s="529"/>
      <c r="BY179" s="529"/>
      <c r="BZ179" s="529"/>
      <c r="CA179" s="529"/>
      <c r="CB179" s="529"/>
      <c r="CC179" s="529"/>
      <c r="CD179" s="529"/>
      <c r="CE179" s="529"/>
      <c r="CF179" s="529"/>
      <c r="CG179" s="529"/>
      <c r="CH179" s="529"/>
      <c r="CI179" s="530"/>
      <c r="CJ179" s="528">
        <v>43792.800000000003</v>
      </c>
      <c r="CK179" s="529"/>
      <c r="CL179" s="529"/>
      <c r="CM179" s="529"/>
      <c r="CN179" s="529"/>
      <c r="CO179" s="529"/>
      <c r="CP179" s="529"/>
      <c r="CQ179" s="529"/>
      <c r="CR179" s="529"/>
      <c r="CS179" s="529"/>
      <c r="CT179" s="529"/>
      <c r="CU179" s="529"/>
      <c r="CV179" s="529"/>
      <c r="CW179" s="529"/>
      <c r="CX179" s="529"/>
      <c r="CY179" s="529"/>
      <c r="CZ179" s="529"/>
      <c r="DA179" s="530"/>
    </row>
    <row r="180" spans="1:105" s="122" customFormat="1" ht="15" customHeight="1" x14ac:dyDescent="0.25">
      <c r="A180" s="528">
        <v>4</v>
      </c>
      <c r="B180" s="529"/>
      <c r="C180" s="529"/>
      <c r="D180" s="529"/>
      <c r="E180" s="529"/>
      <c r="F180" s="529"/>
      <c r="G180" s="530"/>
      <c r="H180" s="534" t="s">
        <v>854</v>
      </c>
      <c r="I180" s="535"/>
      <c r="J180" s="535"/>
      <c r="K180" s="535"/>
      <c r="L180" s="535"/>
      <c r="M180" s="535"/>
      <c r="N180" s="535"/>
      <c r="O180" s="535"/>
      <c r="P180" s="535"/>
      <c r="Q180" s="535"/>
      <c r="R180" s="535"/>
      <c r="S180" s="535"/>
      <c r="T180" s="535"/>
      <c r="U180" s="535"/>
      <c r="V180" s="535"/>
      <c r="W180" s="535"/>
      <c r="X180" s="535"/>
      <c r="Y180" s="535"/>
      <c r="Z180" s="535"/>
      <c r="AA180" s="535"/>
      <c r="AB180" s="535"/>
      <c r="AC180" s="535"/>
      <c r="AD180" s="535"/>
      <c r="AE180" s="535"/>
      <c r="AF180" s="535"/>
      <c r="AG180" s="535"/>
      <c r="AH180" s="535"/>
      <c r="AI180" s="535"/>
      <c r="AJ180" s="535"/>
      <c r="AK180" s="535"/>
      <c r="AL180" s="535"/>
      <c r="AM180" s="535"/>
      <c r="AN180" s="535"/>
      <c r="AO180" s="535"/>
      <c r="AP180" s="535"/>
      <c r="AQ180" s="535"/>
      <c r="AR180" s="535"/>
      <c r="AS180" s="535"/>
      <c r="AT180" s="535"/>
      <c r="AU180" s="535"/>
      <c r="AV180" s="535"/>
      <c r="AW180" s="535"/>
      <c r="AX180" s="535"/>
      <c r="AY180" s="535"/>
      <c r="AZ180" s="535"/>
      <c r="BA180" s="535"/>
      <c r="BB180" s="535"/>
      <c r="BC180" s="536"/>
      <c r="BD180" s="528">
        <v>1</v>
      </c>
      <c r="BE180" s="529"/>
      <c r="BF180" s="529"/>
      <c r="BG180" s="529"/>
      <c r="BH180" s="529"/>
      <c r="BI180" s="529"/>
      <c r="BJ180" s="529"/>
      <c r="BK180" s="529"/>
      <c r="BL180" s="529"/>
      <c r="BM180" s="529"/>
      <c r="BN180" s="529"/>
      <c r="BO180" s="529"/>
      <c r="BP180" s="529"/>
      <c r="BQ180" s="529"/>
      <c r="BR180" s="529"/>
      <c r="BS180" s="530"/>
      <c r="BT180" s="528">
        <v>300100</v>
      </c>
      <c r="BU180" s="529"/>
      <c r="BV180" s="529"/>
      <c r="BW180" s="529"/>
      <c r="BX180" s="529"/>
      <c r="BY180" s="529"/>
      <c r="BZ180" s="529"/>
      <c r="CA180" s="529"/>
      <c r="CB180" s="529"/>
      <c r="CC180" s="529"/>
      <c r="CD180" s="529"/>
      <c r="CE180" s="529"/>
      <c r="CF180" s="529"/>
      <c r="CG180" s="529"/>
      <c r="CH180" s="529"/>
      <c r="CI180" s="530"/>
      <c r="CJ180" s="528">
        <v>300100</v>
      </c>
      <c r="CK180" s="529"/>
      <c r="CL180" s="529"/>
      <c r="CM180" s="529"/>
      <c r="CN180" s="529"/>
      <c r="CO180" s="529"/>
      <c r="CP180" s="529"/>
      <c r="CQ180" s="529"/>
      <c r="CR180" s="529"/>
      <c r="CS180" s="529"/>
      <c r="CT180" s="529"/>
      <c r="CU180" s="529"/>
      <c r="CV180" s="529"/>
      <c r="CW180" s="529"/>
      <c r="CX180" s="529"/>
      <c r="CY180" s="529"/>
      <c r="CZ180" s="529"/>
      <c r="DA180" s="530"/>
    </row>
    <row r="181" spans="1:105" s="122" customFormat="1" ht="15" customHeight="1" x14ac:dyDescent="0.25">
      <c r="A181" s="528">
        <v>5</v>
      </c>
      <c r="B181" s="529"/>
      <c r="C181" s="529"/>
      <c r="D181" s="529"/>
      <c r="E181" s="529"/>
      <c r="F181" s="529"/>
      <c r="G181" s="530"/>
      <c r="H181" s="531" t="s">
        <v>839</v>
      </c>
      <c r="I181" s="532"/>
      <c r="J181" s="532"/>
      <c r="K181" s="532"/>
      <c r="L181" s="532"/>
      <c r="M181" s="532"/>
      <c r="N181" s="532"/>
      <c r="O181" s="532"/>
      <c r="P181" s="532"/>
      <c r="Q181" s="532"/>
      <c r="R181" s="532"/>
      <c r="S181" s="532"/>
      <c r="T181" s="532"/>
      <c r="U181" s="532"/>
      <c r="V181" s="532"/>
      <c r="W181" s="532"/>
      <c r="X181" s="532"/>
      <c r="Y181" s="532"/>
      <c r="Z181" s="532"/>
      <c r="AA181" s="532"/>
      <c r="AB181" s="532"/>
      <c r="AC181" s="532"/>
      <c r="AD181" s="532"/>
      <c r="AE181" s="532"/>
      <c r="AF181" s="532"/>
      <c r="AG181" s="532"/>
      <c r="AH181" s="532"/>
      <c r="AI181" s="532"/>
      <c r="AJ181" s="532"/>
      <c r="AK181" s="532"/>
      <c r="AL181" s="532"/>
      <c r="AM181" s="532"/>
      <c r="AN181" s="532"/>
      <c r="AO181" s="532"/>
      <c r="AP181" s="532"/>
      <c r="AQ181" s="532"/>
      <c r="AR181" s="532"/>
      <c r="AS181" s="532"/>
      <c r="AT181" s="532"/>
      <c r="AU181" s="532"/>
      <c r="AV181" s="532"/>
      <c r="AW181" s="532"/>
      <c r="AX181" s="532"/>
      <c r="AY181" s="532"/>
      <c r="AZ181" s="532"/>
      <c r="BA181" s="532"/>
      <c r="BB181" s="532"/>
      <c r="BC181" s="533"/>
      <c r="BD181" s="528">
        <v>4</v>
      </c>
      <c r="BE181" s="529"/>
      <c r="BF181" s="529"/>
      <c r="BG181" s="529"/>
      <c r="BH181" s="529"/>
      <c r="BI181" s="529"/>
      <c r="BJ181" s="529"/>
      <c r="BK181" s="529"/>
      <c r="BL181" s="529"/>
      <c r="BM181" s="529"/>
      <c r="BN181" s="529"/>
      <c r="BO181" s="529"/>
      <c r="BP181" s="529"/>
      <c r="BQ181" s="529"/>
      <c r="BR181" s="529"/>
      <c r="BS181" s="530"/>
      <c r="BT181" s="528">
        <v>14760</v>
      </c>
      <c r="BU181" s="529"/>
      <c r="BV181" s="529"/>
      <c r="BW181" s="529"/>
      <c r="BX181" s="529"/>
      <c r="BY181" s="529"/>
      <c r="BZ181" s="529"/>
      <c r="CA181" s="529"/>
      <c r="CB181" s="529"/>
      <c r="CC181" s="529"/>
      <c r="CD181" s="529"/>
      <c r="CE181" s="529"/>
      <c r="CF181" s="529"/>
      <c r="CG181" s="529"/>
      <c r="CH181" s="529"/>
      <c r="CI181" s="530"/>
      <c r="CJ181" s="528">
        <v>59040</v>
      </c>
      <c r="CK181" s="529"/>
      <c r="CL181" s="529"/>
      <c r="CM181" s="529"/>
      <c r="CN181" s="529"/>
      <c r="CO181" s="529"/>
      <c r="CP181" s="529"/>
      <c r="CQ181" s="529"/>
      <c r="CR181" s="529"/>
      <c r="CS181" s="529"/>
      <c r="CT181" s="529"/>
      <c r="CU181" s="529"/>
      <c r="CV181" s="529"/>
      <c r="CW181" s="529"/>
      <c r="CX181" s="529"/>
      <c r="CY181" s="529"/>
      <c r="CZ181" s="529"/>
      <c r="DA181" s="530"/>
    </row>
    <row r="182" spans="1:105" s="122" customFormat="1" ht="15" customHeight="1" x14ac:dyDescent="0.25">
      <c r="A182" s="528">
        <v>6</v>
      </c>
      <c r="B182" s="529"/>
      <c r="C182" s="529"/>
      <c r="D182" s="529"/>
      <c r="E182" s="529"/>
      <c r="F182" s="529"/>
      <c r="G182" s="530"/>
      <c r="H182" s="531" t="s">
        <v>789</v>
      </c>
      <c r="I182" s="532"/>
      <c r="J182" s="532"/>
      <c r="K182" s="532"/>
      <c r="L182" s="532"/>
      <c r="M182" s="532"/>
      <c r="N182" s="532"/>
      <c r="O182" s="532"/>
      <c r="P182" s="532"/>
      <c r="Q182" s="532"/>
      <c r="R182" s="532"/>
      <c r="S182" s="532"/>
      <c r="T182" s="532"/>
      <c r="U182" s="532"/>
      <c r="V182" s="532"/>
      <c r="W182" s="532"/>
      <c r="X182" s="532"/>
      <c r="Y182" s="532"/>
      <c r="Z182" s="532"/>
      <c r="AA182" s="532"/>
      <c r="AB182" s="532"/>
      <c r="AC182" s="532"/>
      <c r="AD182" s="532"/>
      <c r="AE182" s="532"/>
      <c r="AF182" s="532"/>
      <c r="AG182" s="532"/>
      <c r="AH182" s="532"/>
      <c r="AI182" s="532"/>
      <c r="AJ182" s="532"/>
      <c r="AK182" s="532"/>
      <c r="AL182" s="532"/>
      <c r="AM182" s="532"/>
      <c r="AN182" s="532"/>
      <c r="AO182" s="532"/>
      <c r="AP182" s="532"/>
      <c r="AQ182" s="532"/>
      <c r="AR182" s="532"/>
      <c r="AS182" s="532"/>
      <c r="AT182" s="532"/>
      <c r="AU182" s="532"/>
      <c r="AV182" s="532"/>
      <c r="AW182" s="532"/>
      <c r="AX182" s="532"/>
      <c r="AY182" s="532"/>
      <c r="AZ182" s="532"/>
      <c r="BA182" s="532"/>
      <c r="BB182" s="532"/>
      <c r="BC182" s="533"/>
      <c r="BD182" s="528">
        <v>5</v>
      </c>
      <c r="BE182" s="529"/>
      <c r="BF182" s="529"/>
      <c r="BG182" s="529"/>
      <c r="BH182" s="529"/>
      <c r="BI182" s="529"/>
      <c r="BJ182" s="529"/>
      <c r="BK182" s="529"/>
      <c r="BL182" s="529"/>
      <c r="BM182" s="529"/>
      <c r="BN182" s="529"/>
      <c r="BO182" s="529"/>
      <c r="BP182" s="529"/>
      <c r="BQ182" s="529"/>
      <c r="BR182" s="529"/>
      <c r="BS182" s="530"/>
      <c r="BT182" s="528">
        <v>29600</v>
      </c>
      <c r="BU182" s="529"/>
      <c r="BV182" s="529"/>
      <c r="BW182" s="529"/>
      <c r="BX182" s="529"/>
      <c r="BY182" s="529"/>
      <c r="BZ182" s="529"/>
      <c r="CA182" s="529"/>
      <c r="CB182" s="529"/>
      <c r="CC182" s="529"/>
      <c r="CD182" s="529"/>
      <c r="CE182" s="529"/>
      <c r="CF182" s="529"/>
      <c r="CG182" s="529"/>
      <c r="CH182" s="529"/>
      <c r="CI182" s="530"/>
      <c r="CJ182" s="528">
        <v>148000</v>
      </c>
      <c r="CK182" s="529"/>
      <c r="CL182" s="529"/>
      <c r="CM182" s="529"/>
      <c r="CN182" s="529"/>
      <c r="CO182" s="529"/>
      <c r="CP182" s="529"/>
      <c r="CQ182" s="529"/>
      <c r="CR182" s="529"/>
      <c r="CS182" s="529"/>
      <c r="CT182" s="529"/>
      <c r="CU182" s="529"/>
      <c r="CV182" s="529"/>
      <c r="CW182" s="529"/>
      <c r="CX182" s="529"/>
      <c r="CY182" s="529"/>
      <c r="CZ182" s="529"/>
      <c r="DA182" s="530"/>
    </row>
    <row r="183" spans="1:105" s="122" customFormat="1" ht="15" customHeight="1" x14ac:dyDescent="0.25">
      <c r="A183" s="528">
        <v>7</v>
      </c>
      <c r="B183" s="529"/>
      <c r="C183" s="529"/>
      <c r="D183" s="529"/>
      <c r="E183" s="529"/>
      <c r="F183" s="529"/>
      <c r="G183" s="530"/>
      <c r="H183" s="531" t="s">
        <v>790</v>
      </c>
      <c r="I183" s="532"/>
      <c r="J183" s="532"/>
      <c r="K183" s="532"/>
      <c r="L183" s="532"/>
      <c r="M183" s="532"/>
      <c r="N183" s="532"/>
      <c r="O183" s="532"/>
      <c r="P183" s="532"/>
      <c r="Q183" s="532"/>
      <c r="R183" s="532"/>
      <c r="S183" s="532"/>
      <c r="T183" s="532"/>
      <c r="U183" s="532"/>
      <c r="V183" s="532"/>
      <c r="W183" s="532"/>
      <c r="X183" s="532"/>
      <c r="Y183" s="532"/>
      <c r="Z183" s="532"/>
      <c r="AA183" s="532"/>
      <c r="AB183" s="532"/>
      <c r="AC183" s="532"/>
      <c r="AD183" s="532"/>
      <c r="AE183" s="532"/>
      <c r="AF183" s="532"/>
      <c r="AG183" s="532"/>
      <c r="AH183" s="532"/>
      <c r="AI183" s="532"/>
      <c r="AJ183" s="532"/>
      <c r="AK183" s="532"/>
      <c r="AL183" s="532"/>
      <c r="AM183" s="532"/>
      <c r="AN183" s="532"/>
      <c r="AO183" s="532"/>
      <c r="AP183" s="532"/>
      <c r="AQ183" s="532"/>
      <c r="AR183" s="532"/>
      <c r="AS183" s="532"/>
      <c r="AT183" s="532"/>
      <c r="AU183" s="532"/>
      <c r="AV183" s="532"/>
      <c r="AW183" s="532"/>
      <c r="AX183" s="532"/>
      <c r="AY183" s="532"/>
      <c r="AZ183" s="532"/>
      <c r="BA183" s="532"/>
      <c r="BB183" s="532"/>
      <c r="BC183" s="533"/>
      <c r="BD183" s="528">
        <v>1</v>
      </c>
      <c r="BE183" s="529"/>
      <c r="BF183" s="529"/>
      <c r="BG183" s="529"/>
      <c r="BH183" s="529"/>
      <c r="BI183" s="529"/>
      <c r="BJ183" s="529"/>
      <c r="BK183" s="529"/>
      <c r="BL183" s="529"/>
      <c r="BM183" s="529"/>
      <c r="BN183" s="529"/>
      <c r="BO183" s="529"/>
      <c r="BP183" s="529"/>
      <c r="BQ183" s="529"/>
      <c r="BR183" s="529"/>
      <c r="BS183" s="530"/>
      <c r="BT183" s="528">
        <v>107088</v>
      </c>
      <c r="BU183" s="529"/>
      <c r="BV183" s="529"/>
      <c r="BW183" s="529"/>
      <c r="BX183" s="529"/>
      <c r="BY183" s="529"/>
      <c r="BZ183" s="529"/>
      <c r="CA183" s="529"/>
      <c r="CB183" s="529"/>
      <c r="CC183" s="529"/>
      <c r="CD183" s="529"/>
      <c r="CE183" s="529"/>
      <c r="CF183" s="529"/>
      <c r="CG183" s="529"/>
      <c r="CH183" s="529"/>
      <c r="CI183" s="530"/>
      <c r="CJ183" s="528">
        <v>107088</v>
      </c>
      <c r="CK183" s="529"/>
      <c r="CL183" s="529"/>
      <c r="CM183" s="529"/>
      <c r="CN183" s="529"/>
      <c r="CO183" s="529"/>
      <c r="CP183" s="529"/>
      <c r="CQ183" s="529"/>
      <c r="CR183" s="529"/>
      <c r="CS183" s="529"/>
      <c r="CT183" s="529"/>
      <c r="CU183" s="529"/>
      <c r="CV183" s="529"/>
      <c r="CW183" s="529"/>
      <c r="CX183" s="529"/>
      <c r="CY183" s="529"/>
      <c r="CZ183" s="529"/>
      <c r="DA183" s="530"/>
    </row>
    <row r="184" spans="1:105" s="122" customFormat="1" ht="15" customHeight="1" x14ac:dyDescent="0.25">
      <c r="A184" s="528">
        <v>8</v>
      </c>
      <c r="B184" s="529"/>
      <c r="C184" s="529"/>
      <c r="D184" s="529"/>
      <c r="E184" s="529"/>
      <c r="F184" s="529"/>
      <c r="G184" s="530"/>
      <c r="H184" s="531" t="s">
        <v>791</v>
      </c>
      <c r="I184" s="532"/>
      <c r="J184" s="532"/>
      <c r="K184" s="532"/>
      <c r="L184" s="532"/>
      <c r="M184" s="532"/>
      <c r="N184" s="532"/>
      <c r="O184" s="532"/>
      <c r="P184" s="532"/>
      <c r="Q184" s="532"/>
      <c r="R184" s="532"/>
      <c r="S184" s="532"/>
      <c r="T184" s="532"/>
      <c r="U184" s="532"/>
      <c r="V184" s="532"/>
      <c r="W184" s="532"/>
      <c r="X184" s="532"/>
      <c r="Y184" s="532"/>
      <c r="Z184" s="532"/>
      <c r="AA184" s="532"/>
      <c r="AB184" s="532"/>
      <c r="AC184" s="532"/>
      <c r="AD184" s="532"/>
      <c r="AE184" s="532"/>
      <c r="AF184" s="532"/>
      <c r="AG184" s="532"/>
      <c r="AH184" s="532"/>
      <c r="AI184" s="532"/>
      <c r="AJ184" s="532"/>
      <c r="AK184" s="532"/>
      <c r="AL184" s="532"/>
      <c r="AM184" s="532"/>
      <c r="AN184" s="532"/>
      <c r="AO184" s="532"/>
      <c r="AP184" s="532"/>
      <c r="AQ184" s="532"/>
      <c r="AR184" s="532"/>
      <c r="AS184" s="532"/>
      <c r="AT184" s="532"/>
      <c r="AU184" s="532"/>
      <c r="AV184" s="532"/>
      <c r="AW184" s="532"/>
      <c r="AX184" s="532"/>
      <c r="AY184" s="532"/>
      <c r="AZ184" s="532"/>
      <c r="BA184" s="532"/>
      <c r="BB184" s="532"/>
      <c r="BC184" s="533"/>
      <c r="BD184" s="528">
        <v>2</v>
      </c>
      <c r="BE184" s="529"/>
      <c r="BF184" s="529"/>
      <c r="BG184" s="529"/>
      <c r="BH184" s="529"/>
      <c r="BI184" s="529"/>
      <c r="BJ184" s="529"/>
      <c r="BK184" s="529"/>
      <c r="BL184" s="529"/>
      <c r="BM184" s="529"/>
      <c r="BN184" s="529"/>
      <c r="BO184" s="529"/>
      <c r="BP184" s="529"/>
      <c r="BQ184" s="529"/>
      <c r="BR184" s="529"/>
      <c r="BS184" s="530"/>
      <c r="BT184" s="528">
        <v>63939</v>
      </c>
      <c r="BU184" s="529"/>
      <c r="BV184" s="529"/>
      <c r="BW184" s="529"/>
      <c r="BX184" s="529"/>
      <c r="BY184" s="529"/>
      <c r="BZ184" s="529"/>
      <c r="CA184" s="529"/>
      <c r="CB184" s="529"/>
      <c r="CC184" s="529"/>
      <c r="CD184" s="529"/>
      <c r="CE184" s="529"/>
      <c r="CF184" s="529"/>
      <c r="CG184" s="529"/>
      <c r="CH184" s="529"/>
      <c r="CI184" s="530"/>
      <c r="CJ184" s="528">
        <v>127878</v>
      </c>
      <c r="CK184" s="529"/>
      <c r="CL184" s="529"/>
      <c r="CM184" s="529"/>
      <c r="CN184" s="529"/>
      <c r="CO184" s="529"/>
      <c r="CP184" s="529"/>
      <c r="CQ184" s="529"/>
      <c r="CR184" s="529"/>
      <c r="CS184" s="529"/>
      <c r="CT184" s="529"/>
      <c r="CU184" s="529"/>
      <c r="CV184" s="529"/>
      <c r="CW184" s="529"/>
      <c r="CX184" s="529"/>
      <c r="CY184" s="529"/>
      <c r="CZ184" s="529"/>
      <c r="DA184" s="530"/>
    </row>
    <row r="185" spans="1:105" s="122" customFormat="1" ht="15" customHeight="1" x14ac:dyDescent="0.25">
      <c r="A185" s="528">
        <v>9</v>
      </c>
      <c r="B185" s="529"/>
      <c r="C185" s="529"/>
      <c r="D185" s="529"/>
      <c r="E185" s="529"/>
      <c r="F185" s="529"/>
      <c r="G185" s="530"/>
      <c r="H185" s="531" t="s">
        <v>840</v>
      </c>
      <c r="I185" s="532"/>
      <c r="J185" s="532"/>
      <c r="K185" s="532"/>
      <c r="L185" s="532"/>
      <c r="M185" s="532"/>
      <c r="N185" s="532"/>
      <c r="O185" s="532"/>
      <c r="P185" s="532"/>
      <c r="Q185" s="532"/>
      <c r="R185" s="532"/>
      <c r="S185" s="532"/>
      <c r="T185" s="532"/>
      <c r="U185" s="532"/>
      <c r="V185" s="532"/>
      <c r="W185" s="532"/>
      <c r="X185" s="532"/>
      <c r="Y185" s="532"/>
      <c r="Z185" s="532"/>
      <c r="AA185" s="532"/>
      <c r="AB185" s="532"/>
      <c r="AC185" s="532"/>
      <c r="AD185" s="532"/>
      <c r="AE185" s="532"/>
      <c r="AF185" s="532"/>
      <c r="AG185" s="532"/>
      <c r="AH185" s="532"/>
      <c r="AI185" s="532"/>
      <c r="AJ185" s="532"/>
      <c r="AK185" s="532"/>
      <c r="AL185" s="532"/>
      <c r="AM185" s="532"/>
      <c r="AN185" s="532"/>
      <c r="AO185" s="532"/>
      <c r="AP185" s="532"/>
      <c r="AQ185" s="532"/>
      <c r="AR185" s="532"/>
      <c r="AS185" s="532"/>
      <c r="AT185" s="532"/>
      <c r="AU185" s="532"/>
      <c r="AV185" s="532"/>
      <c r="AW185" s="532"/>
      <c r="AX185" s="532"/>
      <c r="AY185" s="532"/>
      <c r="AZ185" s="532"/>
      <c r="BA185" s="532"/>
      <c r="BB185" s="532"/>
      <c r="BC185" s="533"/>
      <c r="BD185" s="528">
        <v>8</v>
      </c>
      <c r="BE185" s="529"/>
      <c r="BF185" s="529"/>
      <c r="BG185" s="529"/>
      <c r="BH185" s="529"/>
      <c r="BI185" s="529"/>
      <c r="BJ185" s="529"/>
      <c r="BK185" s="529"/>
      <c r="BL185" s="529"/>
      <c r="BM185" s="529"/>
      <c r="BN185" s="529"/>
      <c r="BO185" s="529"/>
      <c r="BP185" s="529"/>
      <c r="BQ185" s="529"/>
      <c r="BR185" s="529"/>
      <c r="BS185" s="530"/>
      <c r="BT185" s="528">
        <v>12913.67</v>
      </c>
      <c r="BU185" s="529"/>
      <c r="BV185" s="529"/>
      <c r="BW185" s="529"/>
      <c r="BX185" s="529"/>
      <c r="BY185" s="529"/>
      <c r="BZ185" s="529"/>
      <c r="CA185" s="529"/>
      <c r="CB185" s="529"/>
      <c r="CC185" s="529"/>
      <c r="CD185" s="529"/>
      <c r="CE185" s="529"/>
      <c r="CF185" s="529"/>
      <c r="CG185" s="529"/>
      <c r="CH185" s="529"/>
      <c r="CI185" s="530"/>
      <c r="CJ185" s="528">
        <v>103309.36</v>
      </c>
      <c r="CK185" s="529"/>
      <c r="CL185" s="529"/>
      <c r="CM185" s="529"/>
      <c r="CN185" s="529"/>
      <c r="CO185" s="529"/>
      <c r="CP185" s="529"/>
      <c r="CQ185" s="529"/>
      <c r="CR185" s="529"/>
      <c r="CS185" s="529"/>
      <c r="CT185" s="529"/>
      <c r="CU185" s="529"/>
      <c r="CV185" s="529"/>
      <c r="CW185" s="529"/>
      <c r="CX185" s="529"/>
      <c r="CY185" s="529"/>
      <c r="CZ185" s="529"/>
      <c r="DA185" s="530"/>
    </row>
    <row r="186" spans="1:105" s="122" customFormat="1" ht="15" customHeight="1" x14ac:dyDescent="0.25">
      <c r="A186" s="528">
        <v>10</v>
      </c>
      <c r="B186" s="529"/>
      <c r="C186" s="529"/>
      <c r="D186" s="529"/>
      <c r="E186" s="529"/>
      <c r="F186" s="529"/>
      <c r="G186" s="530"/>
      <c r="H186" s="531" t="s">
        <v>841</v>
      </c>
      <c r="I186" s="532"/>
      <c r="J186" s="532"/>
      <c r="K186" s="532"/>
      <c r="L186" s="532"/>
      <c r="M186" s="532"/>
      <c r="N186" s="532"/>
      <c r="O186" s="532"/>
      <c r="P186" s="532"/>
      <c r="Q186" s="532"/>
      <c r="R186" s="532"/>
      <c r="S186" s="532"/>
      <c r="T186" s="532"/>
      <c r="U186" s="532"/>
      <c r="V186" s="532"/>
      <c r="W186" s="532"/>
      <c r="X186" s="532"/>
      <c r="Y186" s="532"/>
      <c r="Z186" s="532"/>
      <c r="AA186" s="532"/>
      <c r="AB186" s="532"/>
      <c r="AC186" s="532"/>
      <c r="AD186" s="532"/>
      <c r="AE186" s="532"/>
      <c r="AF186" s="532"/>
      <c r="AG186" s="532"/>
      <c r="AH186" s="532"/>
      <c r="AI186" s="532"/>
      <c r="AJ186" s="532"/>
      <c r="AK186" s="532"/>
      <c r="AL186" s="532"/>
      <c r="AM186" s="532"/>
      <c r="AN186" s="532"/>
      <c r="AO186" s="532"/>
      <c r="AP186" s="532"/>
      <c r="AQ186" s="532"/>
      <c r="AR186" s="532"/>
      <c r="AS186" s="532"/>
      <c r="AT186" s="532"/>
      <c r="AU186" s="532"/>
      <c r="AV186" s="532"/>
      <c r="AW186" s="532"/>
      <c r="AX186" s="532"/>
      <c r="AY186" s="532"/>
      <c r="AZ186" s="532"/>
      <c r="BA186" s="532"/>
      <c r="BB186" s="532"/>
      <c r="BC186" s="533"/>
      <c r="BD186" s="528">
        <v>2</v>
      </c>
      <c r="BE186" s="529"/>
      <c r="BF186" s="529"/>
      <c r="BG186" s="529"/>
      <c r="BH186" s="529"/>
      <c r="BI186" s="529"/>
      <c r="BJ186" s="529"/>
      <c r="BK186" s="529"/>
      <c r="BL186" s="529"/>
      <c r="BM186" s="529"/>
      <c r="BN186" s="529"/>
      <c r="BO186" s="529"/>
      <c r="BP186" s="529"/>
      <c r="BQ186" s="529"/>
      <c r="BR186" s="529"/>
      <c r="BS186" s="530"/>
      <c r="BT186" s="528">
        <v>6300</v>
      </c>
      <c r="BU186" s="529"/>
      <c r="BV186" s="529"/>
      <c r="BW186" s="529"/>
      <c r="BX186" s="529"/>
      <c r="BY186" s="529"/>
      <c r="BZ186" s="529"/>
      <c r="CA186" s="529"/>
      <c r="CB186" s="529"/>
      <c r="CC186" s="529"/>
      <c r="CD186" s="529"/>
      <c r="CE186" s="529"/>
      <c r="CF186" s="529"/>
      <c r="CG186" s="529"/>
      <c r="CH186" s="529"/>
      <c r="CI186" s="530"/>
      <c r="CJ186" s="528">
        <v>12600</v>
      </c>
      <c r="CK186" s="529"/>
      <c r="CL186" s="529"/>
      <c r="CM186" s="529"/>
      <c r="CN186" s="529"/>
      <c r="CO186" s="529"/>
      <c r="CP186" s="529"/>
      <c r="CQ186" s="529"/>
      <c r="CR186" s="529"/>
      <c r="CS186" s="529"/>
      <c r="CT186" s="529"/>
      <c r="CU186" s="529"/>
      <c r="CV186" s="529"/>
      <c r="CW186" s="529"/>
      <c r="CX186" s="529"/>
      <c r="CY186" s="529"/>
      <c r="CZ186" s="529"/>
      <c r="DA186" s="530"/>
    </row>
    <row r="187" spans="1:105" s="122" customFormat="1" ht="15" customHeight="1" thickBot="1" x14ac:dyDescent="0.3">
      <c r="A187" s="528">
        <v>11</v>
      </c>
      <c r="B187" s="529"/>
      <c r="C187" s="529"/>
      <c r="D187" s="529"/>
      <c r="E187" s="529"/>
      <c r="F187" s="529"/>
      <c r="G187" s="530"/>
      <c r="H187" s="600" t="s">
        <v>855</v>
      </c>
      <c r="I187" s="601"/>
      <c r="J187" s="601"/>
      <c r="K187" s="601"/>
      <c r="L187" s="601"/>
      <c r="M187" s="601"/>
      <c r="N187" s="601"/>
      <c r="O187" s="601"/>
      <c r="P187" s="601"/>
      <c r="Q187" s="601"/>
      <c r="R187" s="601"/>
      <c r="S187" s="601"/>
      <c r="T187" s="601"/>
      <c r="U187" s="601"/>
      <c r="V187" s="601"/>
      <c r="W187" s="601"/>
      <c r="X187" s="601"/>
      <c r="Y187" s="601"/>
      <c r="Z187" s="601"/>
      <c r="AA187" s="601"/>
      <c r="AB187" s="601"/>
      <c r="AC187" s="601"/>
      <c r="AD187" s="601"/>
      <c r="AE187" s="601"/>
      <c r="AF187" s="601"/>
      <c r="AG187" s="601"/>
      <c r="AH187" s="601"/>
      <c r="AI187" s="601"/>
      <c r="AJ187" s="601"/>
      <c r="AK187" s="601"/>
      <c r="AL187" s="601"/>
      <c r="AM187" s="601"/>
      <c r="AN187" s="601"/>
      <c r="AO187" s="601"/>
      <c r="AP187" s="601"/>
      <c r="AQ187" s="601"/>
      <c r="AR187" s="601"/>
      <c r="AS187" s="601"/>
      <c r="AT187" s="601"/>
      <c r="AU187" s="601"/>
      <c r="AV187" s="601"/>
      <c r="AW187" s="601"/>
      <c r="AX187" s="601"/>
      <c r="AY187" s="601"/>
      <c r="AZ187" s="601"/>
      <c r="BA187" s="601"/>
      <c r="BB187" s="601"/>
      <c r="BC187" s="602"/>
      <c r="BD187" s="597">
        <v>10</v>
      </c>
      <c r="BE187" s="598"/>
      <c r="BF187" s="598"/>
      <c r="BG187" s="598"/>
      <c r="BH187" s="598"/>
      <c r="BI187" s="598"/>
      <c r="BJ187" s="598"/>
      <c r="BK187" s="598"/>
      <c r="BL187" s="598"/>
      <c r="BM187" s="598"/>
      <c r="BN187" s="598"/>
      <c r="BO187" s="598"/>
      <c r="BP187" s="598"/>
      <c r="BQ187" s="598"/>
      <c r="BR187" s="598"/>
      <c r="BS187" s="599"/>
      <c r="BT187" s="597">
        <v>5641.48</v>
      </c>
      <c r="BU187" s="598"/>
      <c r="BV187" s="598"/>
      <c r="BW187" s="598"/>
      <c r="BX187" s="598"/>
      <c r="BY187" s="598"/>
      <c r="BZ187" s="598"/>
      <c r="CA187" s="598"/>
      <c r="CB187" s="598"/>
      <c r="CC187" s="598"/>
      <c r="CD187" s="598"/>
      <c r="CE187" s="598"/>
      <c r="CF187" s="598"/>
      <c r="CG187" s="598"/>
      <c r="CH187" s="598"/>
      <c r="CI187" s="599"/>
      <c r="CJ187" s="597">
        <v>56414.8</v>
      </c>
      <c r="CK187" s="598"/>
      <c r="CL187" s="598"/>
      <c r="CM187" s="598"/>
      <c r="CN187" s="598"/>
      <c r="CO187" s="598"/>
      <c r="CP187" s="598"/>
      <c r="CQ187" s="598"/>
      <c r="CR187" s="598"/>
      <c r="CS187" s="598"/>
      <c r="CT187" s="598"/>
      <c r="CU187" s="598"/>
      <c r="CV187" s="598"/>
      <c r="CW187" s="598"/>
      <c r="CX187" s="598"/>
      <c r="CY187" s="598"/>
      <c r="CZ187" s="598"/>
      <c r="DA187" s="599"/>
    </row>
    <row r="188" spans="1:105" s="122" customFormat="1" ht="16.5" customHeight="1" x14ac:dyDescent="0.25">
      <c r="A188" s="528">
        <v>12</v>
      </c>
      <c r="B188" s="529"/>
      <c r="C188" s="529"/>
      <c r="D188" s="529"/>
      <c r="E188" s="529"/>
      <c r="F188" s="529"/>
      <c r="G188" s="530"/>
      <c r="H188" s="608" t="s">
        <v>881</v>
      </c>
      <c r="I188" s="609"/>
      <c r="J188" s="609"/>
      <c r="K188" s="609"/>
      <c r="L188" s="609"/>
      <c r="M188" s="609"/>
      <c r="N188" s="609"/>
      <c r="O188" s="609"/>
      <c r="P188" s="609"/>
      <c r="Q188" s="609"/>
      <c r="R188" s="609"/>
      <c r="S188" s="609"/>
      <c r="T188" s="609"/>
      <c r="U188" s="609"/>
      <c r="V188" s="609"/>
      <c r="W188" s="609"/>
      <c r="X188" s="609"/>
      <c r="Y188" s="609"/>
      <c r="Z188" s="609"/>
      <c r="AA188" s="609"/>
      <c r="AB188" s="609"/>
      <c r="AC188" s="609"/>
      <c r="AD188" s="609"/>
      <c r="AE188" s="609"/>
      <c r="AF188" s="609"/>
      <c r="AG188" s="609"/>
      <c r="AH188" s="609"/>
      <c r="AI188" s="609"/>
      <c r="AJ188" s="609"/>
      <c r="AK188" s="609"/>
      <c r="AL188" s="609"/>
      <c r="AM188" s="609"/>
      <c r="AN188" s="609"/>
      <c r="AO188" s="609"/>
      <c r="AP188" s="609"/>
      <c r="AQ188" s="609"/>
      <c r="AR188" s="609"/>
      <c r="AS188" s="609"/>
      <c r="AT188" s="609"/>
      <c r="AU188" s="609"/>
      <c r="AV188" s="609"/>
      <c r="AW188" s="609"/>
      <c r="AX188" s="609"/>
      <c r="AY188" s="609"/>
      <c r="AZ188" s="609"/>
      <c r="BA188" s="609"/>
      <c r="BB188" s="609"/>
      <c r="BC188" s="610"/>
      <c r="BD188" s="611">
        <v>200</v>
      </c>
      <c r="BE188" s="612"/>
      <c r="BF188" s="612"/>
      <c r="BG188" s="612"/>
      <c r="BH188" s="612"/>
      <c r="BI188" s="612"/>
      <c r="BJ188" s="612"/>
      <c r="BK188" s="612"/>
      <c r="BL188" s="612"/>
      <c r="BM188" s="612"/>
      <c r="BN188" s="612"/>
      <c r="BO188" s="612"/>
      <c r="BP188" s="612"/>
      <c r="BQ188" s="612"/>
      <c r="BR188" s="612"/>
      <c r="BS188" s="613"/>
      <c r="BT188" s="611">
        <v>218.17</v>
      </c>
      <c r="BU188" s="612"/>
      <c r="BV188" s="612"/>
      <c r="BW188" s="612"/>
      <c r="BX188" s="612"/>
      <c r="BY188" s="612"/>
      <c r="BZ188" s="612"/>
      <c r="CA188" s="612"/>
      <c r="CB188" s="612"/>
      <c r="CC188" s="612"/>
      <c r="CD188" s="612"/>
      <c r="CE188" s="612"/>
      <c r="CF188" s="612"/>
      <c r="CG188" s="612"/>
      <c r="CH188" s="612"/>
      <c r="CI188" s="613"/>
      <c r="CJ188" s="611">
        <v>43634</v>
      </c>
      <c r="CK188" s="612"/>
      <c r="CL188" s="612"/>
      <c r="CM188" s="612"/>
      <c r="CN188" s="612"/>
      <c r="CO188" s="612"/>
      <c r="CP188" s="612"/>
      <c r="CQ188" s="612"/>
      <c r="CR188" s="612"/>
      <c r="CS188" s="612"/>
      <c r="CT188" s="612"/>
      <c r="CU188" s="612"/>
      <c r="CV188" s="612"/>
      <c r="CW188" s="612"/>
      <c r="CX188" s="612"/>
      <c r="CY188" s="612"/>
      <c r="CZ188" s="612"/>
      <c r="DA188" s="613"/>
    </row>
    <row r="189" spans="1:105" s="122" customFormat="1" ht="17.25" customHeight="1" x14ac:dyDescent="0.25">
      <c r="A189" s="528">
        <v>13</v>
      </c>
      <c r="B189" s="529"/>
      <c r="C189" s="529"/>
      <c r="D189" s="529"/>
      <c r="E189" s="529"/>
      <c r="F189" s="529"/>
      <c r="G189" s="530"/>
      <c r="H189" s="614" t="s">
        <v>568</v>
      </c>
      <c r="I189" s="615"/>
      <c r="J189" s="615"/>
      <c r="K189" s="615"/>
      <c r="L189" s="615"/>
      <c r="M189" s="615"/>
      <c r="N189" s="615"/>
      <c r="O189" s="615"/>
      <c r="P189" s="615"/>
      <c r="Q189" s="615"/>
      <c r="R189" s="615"/>
      <c r="S189" s="615"/>
      <c r="T189" s="615"/>
      <c r="U189" s="615"/>
      <c r="V189" s="615"/>
      <c r="W189" s="615"/>
      <c r="X189" s="615"/>
      <c r="Y189" s="615"/>
      <c r="Z189" s="615"/>
      <c r="AA189" s="615"/>
      <c r="AB189" s="615"/>
      <c r="AC189" s="615"/>
      <c r="AD189" s="615"/>
      <c r="AE189" s="615"/>
      <c r="AF189" s="615"/>
      <c r="AG189" s="615"/>
      <c r="AH189" s="615"/>
      <c r="AI189" s="615"/>
      <c r="AJ189" s="615"/>
      <c r="AK189" s="615"/>
      <c r="AL189" s="615"/>
      <c r="AM189" s="615"/>
      <c r="AN189" s="615"/>
      <c r="AO189" s="615"/>
      <c r="AP189" s="615"/>
      <c r="AQ189" s="615"/>
      <c r="AR189" s="615"/>
      <c r="AS189" s="615"/>
      <c r="AT189" s="615"/>
      <c r="AU189" s="615"/>
      <c r="AV189" s="615"/>
      <c r="AW189" s="615"/>
      <c r="AX189" s="615"/>
      <c r="AY189" s="615"/>
      <c r="AZ189" s="615"/>
      <c r="BA189" s="615"/>
      <c r="BB189" s="615"/>
      <c r="BC189" s="616"/>
      <c r="BD189" s="559">
        <v>67</v>
      </c>
      <c r="BE189" s="560"/>
      <c r="BF189" s="560"/>
      <c r="BG189" s="560"/>
      <c r="BH189" s="560"/>
      <c r="BI189" s="560"/>
      <c r="BJ189" s="560"/>
      <c r="BK189" s="560"/>
      <c r="BL189" s="560"/>
      <c r="BM189" s="560"/>
      <c r="BN189" s="560"/>
      <c r="BO189" s="560"/>
      <c r="BP189" s="560"/>
      <c r="BQ189" s="560"/>
      <c r="BR189" s="560"/>
      <c r="BS189" s="561"/>
      <c r="BT189" s="559">
        <v>43.5</v>
      </c>
      <c r="BU189" s="560"/>
      <c r="BV189" s="560"/>
      <c r="BW189" s="560"/>
      <c r="BX189" s="560"/>
      <c r="BY189" s="560"/>
      <c r="BZ189" s="560"/>
      <c r="CA189" s="560"/>
      <c r="CB189" s="560"/>
      <c r="CC189" s="560"/>
      <c r="CD189" s="560"/>
      <c r="CE189" s="560"/>
      <c r="CF189" s="560"/>
      <c r="CG189" s="560"/>
      <c r="CH189" s="560"/>
      <c r="CI189" s="561"/>
      <c r="CJ189" s="559">
        <v>2926</v>
      </c>
      <c r="CK189" s="560"/>
      <c r="CL189" s="560"/>
      <c r="CM189" s="560"/>
      <c r="CN189" s="560"/>
      <c r="CO189" s="560"/>
      <c r="CP189" s="560"/>
      <c r="CQ189" s="560"/>
      <c r="CR189" s="560"/>
      <c r="CS189" s="560"/>
      <c r="CT189" s="560"/>
      <c r="CU189" s="560"/>
      <c r="CV189" s="560"/>
      <c r="CW189" s="560"/>
      <c r="CX189" s="560"/>
      <c r="CY189" s="560"/>
      <c r="CZ189" s="560"/>
      <c r="DA189" s="561"/>
    </row>
    <row r="190" spans="1:105" s="122" customFormat="1" ht="12.75" x14ac:dyDescent="0.25">
      <c r="A190" s="528">
        <v>14</v>
      </c>
      <c r="B190" s="529"/>
      <c r="C190" s="529"/>
      <c r="D190" s="529"/>
      <c r="E190" s="529"/>
      <c r="F190" s="529"/>
      <c r="G190" s="530"/>
      <c r="H190" s="534" t="s">
        <v>736</v>
      </c>
      <c r="I190" s="535"/>
      <c r="J190" s="535"/>
      <c r="K190" s="535"/>
      <c r="L190" s="535"/>
      <c r="M190" s="535"/>
      <c r="N190" s="535"/>
      <c r="O190" s="535"/>
      <c r="P190" s="535"/>
      <c r="Q190" s="535"/>
      <c r="R190" s="535"/>
      <c r="S190" s="535"/>
      <c r="T190" s="535"/>
      <c r="U190" s="535"/>
      <c r="V190" s="535"/>
      <c r="W190" s="535"/>
      <c r="X190" s="535"/>
      <c r="Y190" s="535"/>
      <c r="Z190" s="535"/>
      <c r="AA190" s="535"/>
      <c r="AB190" s="535"/>
      <c r="AC190" s="535"/>
      <c r="AD190" s="535"/>
      <c r="AE190" s="535"/>
      <c r="AF190" s="535"/>
      <c r="AG190" s="535"/>
      <c r="AH190" s="535"/>
      <c r="AI190" s="535"/>
      <c r="AJ190" s="535"/>
      <c r="AK190" s="535"/>
      <c r="AL190" s="535"/>
      <c r="AM190" s="535"/>
      <c r="AN190" s="535"/>
      <c r="AO190" s="535"/>
      <c r="AP190" s="535"/>
      <c r="AQ190" s="535"/>
      <c r="AR190" s="535"/>
      <c r="AS190" s="535"/>
      <c r="AT190" s="535"/>
      <c r="AU190" s="535"/>
      <c r="AV190" s="535"/>
      <c r="AW190" s="535"/>
      <c r="AX190" s="535"/>
      <c r="AY190" s="535"/>
      <c r="AZ190" s="535"/>
      <c r="BA190" s="535"/>
      <c r="BB190" s="535"/>
      <c r="BC190" s="536"/>
      <c r="BD190" s="528">
        <v>14048.9</v>
      </c>
      <c r="BE190" s="529"/>
      <c r="BF190" s="529"/>
      <c r="BG190" s="529"/>
      <c r="BH190" s="529"/>
      <c r="BI190" s="529"/>
      <c r="BJ190" s="529"/>
      <c r="BK190" s="529"/>
      <c r="BL190" s="529"/>
      <c r="BM190" s="529"/>
      <c r="BN190" s="529"/>
      <c r="BO190" s="529"/>
      <c r="BP190" s="529"/>
      <c r="BQ190" s="529"/>
      <c r="BR190" s="529"/>
      <c r="BS190" s="530"/>
      <c r="BT190" s="528">
        <v>60</v>
      </c>
      <c r="BU190" s="529"/>
      <c r="BV190" s="529"/>
      <c r="BW190" s="529"/>
      <c r="BX190" s="529"/>
      <c r="BY190" s="529"/>
      <c r="BZ190" s="529"/>
      <c r="CA190" s="529"/>
      <c r="CB190" s="529"/>
      <c r="CC190" s="529"/>
      <c r="CD190" s="529"/>
      <c r="CE190" s="529"/>
      <c r="CF190" s="529"/>
      <c r="CG190" s="529"/>
      <c r="CH190" s="529"/>
      <c r="CI190" s="530"/>
      <c r="CJ190" s="528">
        <v>842934</v>
      </c>
      <c r="CK190" s="529"/>
      <c r="CL190" s="529"/>
      <c r="CM190" s="529"/>
      <c r="CN190" s="529"/>
      <c r="CO190" s="529"/>
      <c r="CP190" s="529"/>
      <c r="CQ190" s="529"/>
      <c r="CR190" s="529"/>
      <c r="CS190" s="529"/>
      <c r="CT190" s="529"/>
      <c r="CU190" s="529"/>
      <c r="CV190" s="529"/>
      <c r="CW190" s="529"/>
      <c r="CX190" s="529"/>
      <c r="CY190" s="529"/>
      <c r="CZ190" s="529"/>
      <c r="DA190" s="530"/>
    </row>
    <row r="191" spans="1:105" s="122" customFormat="1" ht="24.75" customHeight="1" x14ac:dyDescent="0.25">
      <c r="A191" s="528">
        <v>15</v>
      </c>
      <c r="B191" s="529"/>
      <c r="C191" s="529"/>
      <c r="D191" s="529"/>
      <c r="E191" s="529"/>
      <c r="F191" s="529"/>
      <c r="G191" s="530"/>
      <c r="H191" s="531" t="s">
        <v>570</v>
      </c>
      <c r="I191" s="532"/>
      <c r="J191" s="532"/>
      <c r="K191" s="532"/>
      <c r="L191" s="532"/>
      <c r="M191" s="532"/>
      <c r="N191" s="532"/>
      <c r="O191" s="532"/>
      <c r="P191" s="532"/>
      <c r="Q191" s="532"/>
      <c r="R191" s="532"/>
      <c r="S191" s="532"/>
      <c r="T191" s="532"/>
      <c r="U191" s="532"/>
      <c r="V191" s="532"/>
      <c r="W191" s="532"/>
      <c r="X191" s="532"/>
      <c r="Y191" s="532"/>
      <c r="Z191" s="532"/>
      <c r="AA191" s="532"/>
      <c r="AB191" s="532"/>
      <c r="AC191" s="532"/>
      <c r="AD191" s="532"/>
      <c r="AE191" s="532"/>
      <c r="AF191" s="532"/>
      <c r="AG191" s="532"/>
      <c r="AH191" s="532"/>
      <c r="AI191" s="532"/>
      <c r="AJ191" s="532"/>
      <c r="AK191" s="532"/>
      <c r="AL191" s="532"/>
      <c r="AM191" s="532"/>
      <c r="AN191" s="532"/>
      <c r="AO191" s="532"/>
      <c r="AP191" s="532"/>
      <c r="AQ191" s="532"/>
      <c r="AR191" s="532"/>
      <c r="AS191" s="532"/>
      <c r="AT191" s="532"/>
      <c r="AU191" s="532"/>
      <c r="AV191" s="532"/>
      <c r="AW191" s="532"/>
      <c r="AX191" s="532"/>
      <c r="AY191" s="532"/>
      <c r="AZ191" s="532"/>
      <c r="BA191" s="532"/>
      <c r="BB191" s="532"/>
      <c r="BC191" s="533"/>
      <c r="BD191" s="528">
        <v>4010</v>
      </c>
      <c r="BE191" s="529"/>
      <c r="BF191" s="529"/>
      <c r="BG191" s="529"/>
      <c r="BH191" s="529"/>
      <c r="BI191" s="529"/>
      <c r="BJ191" s="529"/>
      <c r="BK191" s="529"/>
      <c r="BL191" s="529"/>
      <c r="BM191" s="529"/>
      <c r="BN191" s="529"/>
      <c r="BO191" s="529"/>
      <c r="BP191" s="529"/>
      <c r="BQ191" s="529"/>
      <c r="BR191" s="529"/>
      <c r="BS191" s="530"/>
      <c r="BT191" s="528">
        <v>150</v>
      </c>
      <c r="BU191" s="529"/>
      <c r="BV191" s="529"/>
      <c r="BW191" s="529"/>
      <c r="BX191" s="529"/>
      <c r="BY191" s="529"/>
      <c r="BZ191" s="529"/>
      <c r="CA191" s="529"/>
      <c r="CB191" s="529"/>
      <c r="CC191" s="529"/>
      <c r="CD191" s="529"/>
      <c r="CE191" s="529"/>
      <c r="CF191" s="529"/>
      <c r="CG191" s="529"/>
      <c r="CH191" s="529"/>
      <c r="CI191" s="530"/>
      <c r="CJ191" s="528">
        <v>601517.84</v>
      </c>
      <c r="CK191" s="529"/>
      <c r="CL191" s="529"/>
      <c r="CM191" s="529"/>
      <c r="CN191" s="529"/>
      <c r="CO191" s="529"/>
      <c r="CP191" s="529"/>
      <c r="CQ191" s="529"/>
      <c r="CR191" s="529"/>
      <c r="CS191" s="529"/>
      <c r="CT191" s="529"/>
      <c r="CU191" s="529"/>
      <c r="CV191" s="529"/>
      <c r="CW191" s="529"/>
      <c r="CX191" s="529"/>
      <c r="CY191" s="529"/>
      <c r="CZ191" s="529"/>
      <c r="DA191" s="530"/>
    </row>
    <row r="192" spans="1:105" s="122" customFormat="1" ht="12.75" x14ac:dyDescent="0.25">
      <c r="A192" s="528">
        <v>16</v>
      </c>
      <c r="B192" s="529"/>
      <c r="C192" s="529"/>
      <c r="D192" s="529"/>
      <c r="E192" s="529"/>
      <c r="F192" s="529"/>
      <c r="G192" s="530"/>
      <c r="H192" s="534" t="s">
        <v>569</v>
      </c>
      <c r="I192" s="535"/>
      <c r="J192" s="535"/>
      <c r="K192" s="535"/>
      <c r="L192" s="535"/>
      <c r="M192" s="535"/>
      <c r="N192" s="535"/>
      <c r="O192" s="535"/>
      <c r="P192" s="535"/>
      <c r="Q192" s="535"/>
      <c r="R192" s="535"/>
      <c r="S192" s="535"/>
      <c r="T192" s="535"/>
      <c r="U192" s="535"/>
      <c r="V192" s="535"/>
      <c r="W192" s="535"/>
      <c r="X192" s="535"/>
      <c r="Y192" s="535"/>
      <c r="Z192" s="535"/>
      <c r="AA192" s="535"/>
      <c r="AB192" s="535"/>
      <c r="AC192" s="535"/>
      <c r="AD192" s="535"/>
      <c r="AE192" s="535"/>
      <c r="AF192" s="535"/>
      <c r="AG192" s="535"/>
      <c r="AH192" s="535"/>
      <c r="AI192" s="535"/>
      <c r="AJ192" s="535"/>
      <c r="AK192" s="535"/>
      <c r="AL192" s="535"/>
      <c r="AM192" s="535"/>
      <c r="AN192" s="535"/>
      <c r="AO192" s="535"/>
      <c r="AP192" s="535"/>
      <c r="AQ192" s="535"/>
      <c r="AR192" s="535"/>
      <c r="AS192" s="535"/>
      <c r="AT192" s="535"/>
      <c r="AU192" s="535"/>
      <c r="AV192" s="535"/>
      <c r="AW192" s="535"/>
      <c r="AX192" s="535"/>
      <c r="AY192" s="535"/>
      <c r="AZ192" s="535"/>
      <c r="BA192" s="535"/>
      <c r="BB192" s="535"/>
      <c r="BC192" s="536"/>
      <c r="BD192" s="528">
        <v>922</v>
      </c>
      <c r="BE192" s="529"/>
      <c r="BF192" s="529"/>
      <c r="BG192" s="529"/>
      <c r="BH192" s="529"/>
      <c r="BI192" s="529"/>
      <c r="BJ192" s="529"/>
      <c r="BK192" s="529"/>
      <c r="BL192" s="529"/>
      <c r="BM192" s="529"/>
      <c r="BN192" s="529"/>
      <c r="BO192" s="529"/>
      <c r="BP192" s="529"/>
      <c r="BQ192" s="529"/>
      <c r="BR192" s="529"/>
      <c r="BS192" s="530"/>
      <c r="BT192" s="528">
        <v>43</v>
      </c>
      <c r="BU192" s="529"/>
      <c r="BV192" s="529"/>
      <c r="BW192" s="529"/>
      <c r="BX192" s="529"/>
      <c r="BY192" s="529"/>
      <c r="BZ192" s="529"/>
      <c r="CA192" s="529"/>
      <c r="CB192" s="529"/>
      <c r="CC192" s="529"/>
      <c r="CD192" s="529"/>
      <c r="CE192" s="529"/>
      <c r="CF192" s="529"/>
      <c r="CG192" s="529"/>
      <c r="CH192" s="529"/>
      <c r="CI192" s="530"/>
      <c r="CJ192" s="528">
        <v>39654</v>
      </c>
      <c r="CK192" s="529"/>
      <c r="CL192" s="529"/>
      <c r="CM192" s="529"/>
      <c r="CN192" s="529"/>
      <c r="CO192" s="529"/>
      <c r="CP192" s="529"/>
      <c r="CQ192" s="529"/>
      <c r="CR192" s="529"/>
      <c r="CS192" s="529"/>
      <c r="CT192" s="529"/>
      <c r="CU192" s="529"/>
      <c r="CV192" s="529"/>
      <c r="CW192" s="529"/>
      <c r="CX192" s="529"/>
      <c r="CY192" s="529"/>
      <c r="CZ192" s="529"/>
      <c r="DA192" s="530"/>
    </row>
    <row r="193" spans="1:105" s="122" customFormat="1" ht="12.75" x14ac:dyDescent="0.25">
      <c r="A193" s="528">
        <v>17</v>
      </c>
      <c r="B193" s="529"/>
      <c r="C193" s="529"/>
      <c r="D193" s="529"/>
      <c r="E193" s="529"/>
      <c r="F193" s="529"/>
      <c r="G193" s="530"/>
      <c r="H193" s="534" t="s">
        <v>571</v>
      </c>
      <c r="I193" s="535"/>
      <c r="J193" s="535"/>
      <c r="K193" s="535"/>
      <c r="L193" s="535"/>
      <c r="M193" s="535"/>
      <c r="N193" s="535"/>
      <c r="O193" s="535"/>
      <c r="P193" s="535"/>
      <c r="Q193" s="535"/>
      <c r="R193" s="535"/>
      <c r="S193" s="535"/>
      <c r="T193" s="535"/>
      <c r="U193" s="535"/>
      <c r="V193" s="535"/>
      <c r="W193" s="535"/>
      <c r="X193" s="535"/>
      <c r="Y193" s="535"/>
      <c r="Z193" s="535"/>
      <c r="AA193" s="535"/>
      <c r="AB193" s="535"/>
      <c r="AC193" s="535"/>
      <c r="AD193" s="535"/>
      <c r="AE193" s="535"/>
      <c r="AF193" s="535"/>
      <c r="AG193" s="535"/>
      <c r="AH193" s="535"/>
      <c r="AI193" s="535"/>
      <c r="AJ193" s="535"/>
      <c r="AK193" s="535"/>
      <c r="AL193" s="535"/>
      <c r="AM193" s="535"/>
      <c r="AN193" s="535"/>
      <c r="AO193" s="535"/>
      <c r="AP193" s="535"/>
      <c r="AQ193" s="535"/>
      <c r="AR193" s="535"/>
      <c r="AS193" s="535"/>
      <c r="AT193" s="535"/>
      <c r="AU193" s="535"/>
      <c r="AV193" s="535"/>
      <c r="AW193" s="535"/>
      <c r="AX193" s="535"/>
      <c r="AY193" s="535"/>
      <c r="AZ193" s="535"/>
      <c r="BA193" s="535"/>
      <c r="BB193" s="535"/>
      <c r="BC193" s="536"/>
      <c r="BD193" s="528">
        <v>1105</v>
      </c>
      <c r="BE193" s="529"/>
      <c r="BF193" s="529"/>
      <c r="BG193" s="529"/>
      <c r="BH193" s="529"/>
      <c r="BI193" s="529"/>
      <c r="BJ193" s="529"/>
      <c r="BK193" s="529"/>
      <c r="BL193" s="529"/>
      <c r="BM193" s="529"/>
      <c r="BN193" s="529"/>
      <c r="BO193" s="529"/>
      <c r="BP193" s="529"/>
      <c r="BQ193" s="529"/>
      <c r="BR193" s="529"/>
      <c r="BS193" s="530"/>
      <c r="BT193" s="528">
        <v>40</v>
      </c>
      <c r="BU193" s="529"/>
      <c r="BV193" s="529"/>
      <c r="BW193" s="529"/>
      <c r="BX193" s="529"/>
      <c r="BY193" s="529"/>
      <c r="BZ193" s="529"/>
      <c r="CA193" s="529"/>
      <c r="CB193" s="529"/>
      <c r="CC193" s="529"/>
      <c r="CD193" s="529"/>
      <c r="CE193" s="529"/>
      <c r="CF193" s="529"/>
      <c r="CG193" s="529"/>
      <c r="CH193" s="529"/>
      <c r="CI193" s="530"/>
      <c r="CJ193" s="528">
        <v>44231</v>
      </c>
      <c r="CK193" s="529"/>
      <c r="CL193" s="529"/>
      <c r="CM193" s="529"/>
      <c r="CN193" s="529"/>
      <c r="CO193" s="529"/>
      <c r="CP193" s="529"/>
      <c r="CQ193" s="529"/>
      <c r="CR193" s="529"/>
      <c r="CS193" s="529"/>
      <c r="CT193" s="529"/>
      <c r="CU193" s="529"/>
      <c r="CV193" s="529"/>
      <c r="CW193" s="529"/>
      <c r="CX193" s="529"/>
      <c r="CY193" s="529"/>
      <c r="CZ193" s="529"/>
      <c r="DA193" s="530"/>
    </row>
    <row r="194" spans="1:105" s="122" customFormat="1" ht="12.75" x14ac:dyDescent="0.25">
      <c r="A194" s="528">
        <v>18</v>
      </c>
      <c r="B194" s="529"/>
      <c r="C194" s="529"/>
      <c r="D194" s="529"/>
      <c r="E194" s="529"/>
      <c r="F194" s="529"/>
      <c r="G194" s="530"/>
      <c r="H194" s="534" t="s">
        <v>745</v>
      </c>
      <c r="I194" s="535"/>
      <c r="J194" s="535"/>
      <c r="K194" s="535"/>
      <c r="L194" s="535"/>
      <c r="M194" s="535"/>
      <c r="N194" s="535"/>
      <c r="O194" s="535"/>
      <c r="P194" s="535"/>
      <c r="Q194" s="535"/>
      <c r="R194" s="535"/>
      <c r="S194" s="535"/>
      <c r="T194" s="535"/>
      <c r="U194" s="535"/>
      <c r="V194" s="535"/>
      <c r="W194" s="535"/>
      <c r="X194" s="535"/>
      <c r="Y194" s="535"/>
      <c r="Z194" s="535"/>
      <c r="AA194" s="535"/>
      <c r="AB194" s="535"/>
      <c r="AC194" s="535"/>
      <c r="AD194" s="535"/>
      <c r="AE194" s="535"/>
      <c r="AF194" s="535"/>
      <c r="AG194" s="535"/>
      <c r="AH194" s="535"/>
      <c r="AI194" s="535"/>
      <c r="AJ194" s="535"/>
      <c r="AK194" s="535"/>
      <c r="AL194" s="535"/>
      <c r="AM194" s="535"/>
      <c r="AN194" s="535"/>
      <c r="AO194" s="535"/>
      <c r="AP194" s="535"/>
      <c r="AQ194" s="535"/>
      <c r="AR194" s="535"/>
      <c r="AS194" s="535"/>
      <c r="AT194" s="535"/>
      <c r="AU194" s="535"/>
      <c r="AV194" s="535"/>
      <c r="AW194" s="535"/>
      <c r="AX194" s="535"/>
      <c r="AY194" s="535"/>
      <c r="AZ194" s="535"/>
      <c r="BA194" s="535"/>
      <c r="BB194" s="535"/>
      <c r="BC194" s="536"/>
      <c r="BD194" s="528">
        <v>4</v>
      </c>
      <c r="BE194" s="529"/>
      <c r="BF194" s="529"/>
      <c r="BG194" s="529"/>
      <c r="BH194" s="529"/>
      <c r="BI194" s="529"/>
      <c r="BJ194" s="529"/>
      <c r="BK194" s="529"/>
      <c r="BL194" s="529"/>
      <c r="BM194" s="529"/>
      <c r="BN194" s="529"/>
      <c r="BO194" s="529"/>
      <c r="BP194" s="529"/>
      <c r="BQ194" s="529"/>
      <c r="BR194" s="529"/>
      <c r="BS194" s="530"/>
      <c r="BT194" s="528">
        <v>3805</v>
      </c>
      <c r="BU194" s="529"/>
      <c r="BV194" s="529"/>
      <c r="BW194" s="529"/>
      <c r="BX194" s="529"/>
      <c r="BY194" s="529"/>
      <c r="BZ194" s="529"/>
      <c r="CA194" s="529"/>
      <c r="CB194" s="529"/>
      <c r="CC194" s="529"/>
      <c r="CD194" s="529"/>
      <c r="CE194" s="529"/>
      <c r="CF194" s="529"/>
      <c r="CG194" s="529"/>
      <c r="CH194" s="529"/>
      <c r="CI194" s="530"/>
      <c r="CJ194" s="528">
        <v>15220</v>
      </c>
      <c r="CK194" s="529"/>
      <c r="CL194" s="529"/>
      <c r="CM194" s="529"/>
      <c r="CN194" s="529"/>
      <c r="CO194" s="529"/>
      <c r="CP194" s="529"/>
      <c r="CQ194" s="529"/>
      <c r="CR194" s="529"/>
      <c r="CS194" s="529"/>
      <c r="CT194" s="529"/>
      <c r="CU194" s="529"/>
      <c r="CV194" s="529"/>
      <c r="CW194" s="529"/>
      <c r="CX194" s="529"/>
      <c r="CY194" s="529"/>
      <c r="CZ194" s="529"/>
      <c r="DA194" s="530"/>
    </row>
    <row r="195" spans="1:105" s="122" customFormat="1" ht="12.75" x14ac:dyDescent="0.25">
      <c r="A195" s="528">
        <v>19</v>
      </c>
      <c r="B195" s="529"/>
      <c r="C195" s="529"/>
      <c r="D195" s="529"/>
      <c r="E195" s="529"/>
      <c r="F195" s="529"/>
      <c r="G195" s="530"/>
      <c r="H195" s="534" t="s">
        <v>746</v>
      </c>
      <c r="I195" s="535"/>
      <c r="J195" s="535"/>
      <c r="K195" s="535"/>
      <c r="L195" s="535"/>
      <c r="M195" s="535"/>
      <c r="N195" s="535"/>
      <c r="O195" s="535"/>
      <c r="P195" s="535"/>
      <c r="Q195" s="535"/>
      <c r="R195" s="535"/>
      <c r="S195" s="535"/>
      <c r="T195" s="535"/>
      <c r="U195" s="535"/>
      <c r="V195" s="535"/>
      <c r="W195" s="535"/>
      <c r="X195" s="535"/>
      <c r="Y195" s="535"/>
      <c r="Z195" s="535"/>
      <c r="AA195" s="535"/>
      <c r="AB195" s="535"/>
      <c r="AC195" s="535"/>
      <c r="AD195" s="535"/>
      <c r="AE195" s="535"/>
      <c r="AF195" s="535"/>
      <c r="AG195" s="535"/>
      <c r="AH195" s="535"/>
      <c r="AI195" s="535"/>
      <c r="AJ195" s="535"/>
      <c r="AK195" s="535"/>
      <c r="AL195" s="535"/>
      <c r="AM195" s="535"/>
      <c r="AN195" s="535"/>
      <c r="AO195" s="535"/>
      <c r="AP195" s="535"/>
      <c r="AQ195" s="535"/>
      <c r="AR195" s="535"/>
      <c r="AS195" s="535"/>
      <c r="AT195" s="535"/>
      <c r="AU195" s="535"/>
      <c r="AV195" s="535"/>
      <c r="AW195" s="535"/>
      <c r="AX195" s="535"/>
      <c r="AY195" s="535"/>
      <c r="AZ195" s="535"/>
      <c r="BA195" s="535"/>
      <c r="BB195" s="535"/>
      <c r="BC195" s="536"/>
      <c r="BD195" s="528">
        <v>1</v>
      </c>
      <c r="BE195" s="529"/>
      <c r="BF195" s="529"/>
      <c r="BG195" s="529"/>
      <c r="BH195" s="529"/>
      <c r="BI195" s="529"/>
      <c r="BJ195" s="529"/>
      <c r="BK195" s="529"/>
      <c r="BL195" s="529"/>
      <c r="BM195" s="529"/>
      <c r="BN195" s="529"/>
      <c r="BO195" s="529"/>
      <c r="BP195" s="529"/>
      <c r="BQ195" s="529"/>
      <c r="BR195" s="529"/>
      <c r="BS195" s="530"/>
      <c r="BT195" s="528">
        <v>1100</v>
      </c>
      <c r="BU195" s="529"/>
      <c r="BV195" s="529"/>
      <c r="BW195" s="529"/>
      <c r="BX195" s="529"/>
      <c r="BY195" s="529"/>
      <c r="BZ195" s="529"/>
      <c r="CA195" s="529"/>
      <c r="CB195" s="529"/>
      <c r="CC195" s="529"/>
      <c r="CD195" s="529"/>
      <c r="CE195" s="529"/>
      <c r="CF195" s="529"/>
      <c r="CG195" s="529"/>
      <c r="CH195" s="529"/>
      <c r="CI195" s="530"/>
      <c r="CJ195" s="528">
        <v>1100</v>
      </c>
      <c r="CK195" s="529"/>
      <c r="CL195" s="529"/>
      <c r="CM195" s="529"/>
      <c r="CN195" s="529"/>
      <c r="CO195" s="529"/>
      <c r="CP195" s="529"/>
      <c r="CQ195" s="529"/>
      <c r="CR195" s="529"/>
      <c r="CS195" s="529"/>
      <c r="CT195" s="529"/>
      <c r="CU195" s="529"/>
      <c r="CV195" s="529"/>
      <c r="CW195" s="529"/>
      <c r="CX195" s="529"/>
      <c r="CY195" s="529"/>
      <c r="CZ195" s="529"/>
      <c r="DA195" s="530"/>
    </row>
    <row r="196" spans="1:105" s="122" customFormat="1" ht="12.75" x14ac:dyDescent="0.25">
      <c r="A196" s="528">
        <v>20</v>
      </c>
      <c r="B196" s="529"/>
      <c r="C196" s="529"/>
      <c r="D196" s="529"/>
      <c r="E196" s="529"/>
      <c r="F196" s="529"/>
      <c r="G196" s="530"/>
      <c r="H196" s="534" t="s">
        <v>854</v>
      </c>
      <c r="I196" s="535"/>
      <c r="J196" s="535"/>
      <c r="K196" s="535"/>
      <c r="L196" s="535"/>
      <c r="M196" s="535"/>
      <c r="N196" s="535"/>
      <c r="O196" s="535"/>
      <c r="P196" s="535"/>
      <c r="Q196" s="535"/>
      <c r="R196" s="535"/>
      <c r="S196" s="535"/>
      <c r="T196" s="535"/>
      <c r="U196" s="535"/>
      <c r="V196" s="535"/>
      <c r="W196" s="535"/>
      <c r="X196" s="535"/>
      <c r="Y196" s="535"/>
      <c r="Z196" s="535"/>
      <c r="AA196" s="535"/>
      <c r="AB196" s="535"/>
      <c r="AC196" s="535"/>
      <c r="AD196" s="535"/>
      <c r="AE196" s="535"/>
      <c r="AF196" s="535"/>
      <c r="AG196" s="535"/>
      <c r="AH196" s="535"/>
      <c r="AI196" s="535"/>
      <c r="AJ196" s="535"/>
      <c r="AK196" s="535"/>
      <c r="AL196" s="535"/>
      <c r="AM196" s="535"/>
      <c r="AN196" s="535"/>
      <c r="AO196" s="535"/>
      <c r="AP196" s="535"/>
      <c r="AQ196" s="535"/>
      <c r="AR196" s="535"/>
      <c r="AS196" s="535"/>
      <c r="AT196" s="535"/>
      <c r="AU196" s="535"/>
      <c r="AV196" s="535"/>
      <c r="AW196" s="535"/>
      <c r="AX196" s="535"/>
      <c r="AY196" s="535"/>
      <c r="AZ196" s="535"/>
      <c r="BA196" s="535"/>
      <c r="BB196" s="535"/>
      <c r="BC196" s="536"/>
      <c r="BD196" s="528">
        <v>1</v>
      </c>
      <c r="BE196" s="529"/>
      <c r="BF196" s="529"/>
      <c r="BG196" s="529"/>
      <c r="BH196" s="529"/>
      <c r="BI196" s="529"/>
      <c r="BJ196" s="529"/>
      <c r="BK196" s="529"/>
      <c r="BL196" s="529"/>
      <c r="BM196" s="529"/>
      <c r="BN196" s="529"/>
      <c r="BO196" s="529"/>
      <c r="BP196" s="529"/>
      <c r="BQ196" s="529"/>
      <c r="BR196" s="529"/>
      <c r="BS196" s="530"/>
      <c r="BT196" s="528">
        <v>14500</v>
      </c>
      <c r="BU196" s="529"/>
      <c r="BV196" s="529"/>
      <c r="BW196" s="529"/>
      <c r="BX196" s="529"/>
      <c r="BY196" s="529"/>
      <c r="BZ196" s="529"/>
      <c r="CA196" s="529"/>
      <c r="CB196" s="529"/>
      <c r="CC196" s="529"/>
      <c r="CD196" s="529"/>
      <c r="CE196" s="529"/>
      <c r="CF196" s="529"/>
      <c r="CG196" s="529"/>
      <c r="CH196" s="529"/>
      <c r="CI196" s="530"/>
      <c r="CJ196" s="528">
        <v>14500</v>
      </c>
      <c r="CK196" s="529"/>
      <c r="CL196" s="529"/>
      <c r="CM196" s="529"/>
      <c r="CN196" s="529"/>
      <c r="CO196" s="529"/>
      <c r="CP196" s="529"/>
      <c r="CQ196" s="529"/>
      <c r="CR196" s="529"/>
      <c r="CS196" s="529"/>
      <c r="CT196" s="529"/>
      <c r="CU196" s="529"/>
      <c r="CV196" s="529"/>
      <c r="CW196" s="529"/>
      <c r="CX196" s="529"/>
      <c r="CY196" s="529"/>
      <c r="CZ196" s="529"/>
      <c r="DA196" s="530"/>
    </row>
    <row r="197" spans="1:105" s="122" customFormat="1" ht="12.75" x14ac:dyDescent="0.25">
      <c r="A197" s="528">
        <v>21</v>
      </c>
      <c r="B197" s="529"/>
      <c r="C197" s="529"/>
      <c r="D197" s="529"/>
      <c r="E197" s="529"/>
      <c r="F197" s="529"/>
      <c r="G197" s="530"/>
      <c r="H197" s="534" t="s">
        <v>747</v>
      </c>
      <c r="I197" s="535"/>
      <c r="J197" s="535"/>
      <c r="K197" s="535"/>
      <c r="L197" s="535"/>
      <c r="M197" s="535"/>
      <c r="N197" s="535"/>
      <c r="O197" s="535"/>
      <c r="P197" s="535"/>
      <c r="Q197" s="535"/>
      <c r="R197" s="535"/>
      <c r="S197" s="535"/>
      <c r="T197" s="535"/>
      <c r="U197" s="535"/>
      <c r="V197" s="535"/>
      <c r="W197" s="535"/>
      <c r="X197" s="535"/>
      <c r="Y197" s="535"/>
      <c r="Z197" s="535"/>
      <c r="AA197" s="535"/>
      <c r="AB197" s="535"/>
      <c r="AC197" s="535"/>
      <c r="AD197" s="535"/>
      <c r="AE197" s="535"/>
      <c r="AF197" s="535"/>
      <c r="AG197" s="535"/>
      <c r="AH197" s="535"/>
      <c r="AI197" s="535"/>
      <c r="AJ197" s="535"/>
      <c r="AK197" s="535"/>
      <c r="AL197" s="535"/>
      <c r="AM197" s="535"/>
      <c r="AN197" s="535"/>
      <c r="AO197" s="535"/>
      <c r="AP197" s="535"/>
      <c r="AQ197" s="535"/>
      <c r="AR197" s="535"/>
      <c r="AS197" s="535"/>
      <c r="AT197" s="535"/>
      <c r="AU197" s="535"/>
      <c r="AV197" s="535"/>
      <c r="AW197" s="535"/>
      <c r="AX197" s="535"/>
      <c r="AY197" s="535"/>
      <c r="AZ197" s="535"/>
      <c r="BA197" s="535"/>
      <c r="BB197" s="535"/>
      <c r="BC197" s="536"/>
      <c r="BD197" s="528">
        <v>51</v>
      </c>
      <c r="BE197" s="529"/>
      <c r="BF197" s="529"/>
      <c r="BG197" s="529"/>
      <c r="BH197" s="529"/>
      <c r="BI197" s="529"/>
      <c r="BJ197" s="529"/>
      <c r="BK197" s="529"/>
      <c r="BL197" s="529"/>
      <c r="BM197" s="529"/>
      <c r="BN197" s="529"/>
      <c r="BO197" s="529"/>
      <c r="BP197" s="529"/>
      <c r="BQ197" s="529"/>
      <c r="BR197" s="529"/>
      <c r="BS197" s="530"/>
      <c r="BT197" s="528">
        <v>150</v>
      </c>
      <c r="BU197" s="529"/>
      <c r="BV197" s="529"/>
      <c r="BW197" s="529"/>
      <c r="BX197" s="529"/>
      <c r="BY197" s="529"/>
      <c r="BZ197" s="529"/>
      <c r="CA197" s="529"/>
      <c r="CB197" s="529"/>
      <c r="CC197" s="529"/>
      <c r="CD197" s="529"/>
      <c r="CE197" s="529"/>
      <c r="CF197" s="529"/>
      <c r="CG197" s="529"/>
      <c r="CH197" s="529"/>
      <c r="CI197" s="530"/>
      <c r="CJ197" s="528">
        <v>7626.83</v>
      </c>
      <c r="CK197" s="529"/>
      <c r="CL197" s="529"/>
      <c r="CM197" s="529"/>
      <c r="CN197" s="529"/>
      <c r="CO197" s="529"/>
      <c r="CP197" s="529"/>
      <c r="CQ197" s="529"/>
      <c r="CR197" s="529"/>
      <c r="CS197" s="529"/>
      <c r="CT197" s="529"/>
      <c r="CU197" s="529"/>
      <c r="CV197" s="529"/>
      <c r="CW197" s="529"/>
      <c r="CX197" s="529"/>
      <c r="CY197" s="529"/>
      <c r="CZ197" s="529"/>
      <c r="DA197" s="530"/>
    </row>
    <row r="198" spans="1:105" s="122" customFormat="1" ht="12.75" x14ac:dyDescent="0.25">
      <c r="A198" s="528">
        <v>22</v>
      </c>
      <c r="B198" s="529"/>
      <c r="C198" s="529"/>
      <c r="D198" s="529"/>
      <c r="E198" s="529"/>
      <c r="F198" s="529"/>
      <c r="G198" s="530"/>
      <c r="H198" s="534" t="s">
        <v>842</v>
      </c>
      <c r="I198" s="535"/>
      <c r="J198" s="535"/>
      <c r="K198" s="535"/>
      <c r="L198" s="535"/>
      <c r="M198" s="535"/>
      <c r="N198" s="535"/>
      <c r="O198" s="535"/>
      <c r="P198" s="535"/>
      <c r="Q198" s="535"/>
      <c r="R198" s="535"/>
      <c r="S198" s="535"/>
      <c r="T198" s="535"/>
      <c r="U198" s="535"/>
      <c r="V198" s="535"/>
      <c r="W198" s="535"/>
      <c r="X198" s="535"/>
      <c r="Y198" s="535"/>
      <c r="Z198" s="535"/>
      <c r="AA198" s="535"/>
      <c r="AB198" s="535"/>
      <c r="AC198" s="535"/>
      <c r="AD198" s="535"/>
      <c r="AE198" s="535"/>
      <c r="AF198" s="535"/>
      <c r="AG198" s="535"/>
      <c r="AH198" s="535"/>
      <c r="AI198" s="535"/>
      <c r="AJ198" s="535"/>
      <c r="AK198" s="535"/>
      <c r="AL198" s="535"/>
      <c r="AM198" s="535"/>
      <c r="AN198" s="535"/>
      <c r="AO198" s="535"/>
      <c r="AP198" s="535"/>
      <c r="AQ198" s="535"/>
      <c r="AR198" s="535"/>
      <c r="AS198" s="535"/>
      <c r="AT198" s="535"/>
      <c r="AU198" s="535"/>
      <c r="AV198" s="535"/>
      <c r="AW198" s="535"/>
      <c r="AX198" s="535"/>
      <c r="AY198" s="535"/>
      <c r="AZ198" s="535"/>
      <c r="BA198" s="535"/>
      <c r="BB198" s="535"/>
      <c r="BC198" s="536"/>
      <c r="BD198" s="528">
        <v>15</v>
      </c>
      <c r="BE198" s="529"/>
      <c r="BF198" s="529"/>
      <c r="BG198" s="529"/>
      <c r="BH198" s="529"/>
      <c r="BI198" s="529"/>
      <c r="BJ198" s="529"/>
      <c r="BK198" s="529"/>
      <c r="BL198" s="529"/>
      <c r="BM198" s="529"/>
      <c r="BN198" s="529"/>
      <c r="BO198" s="529"/>
      <c r="BP198" s="529"/>
      <c r="BQ198" s="529"/>
      <c r="BR198" s="529"/>
      <c r="BS198" s="530"/>
      <c r="BT198" s="528">
        <v>5208.7</v>
      </c>
      <c r="BU198" s="529"/>
      <c r="BV198" s="529"/>
      <c r="BW198" s="529"/>
      <c r="BX198" s="529"/>
      <c r="BY198" s="529"/>
      <c r="BZ198" s="529"/>
      <c r="CA198" s="529"/>
      <c r="CB198" s="529"/>
      <c r="CC198" s="529"/>
      <c r="CD198" s="529"/>
      <c r="CE198" s="529"/>
      <c r="CF198" s="529"/>
      <c r="CG198" s="529"/>
      <c r="CH198" s="529"/>
      <c r="CI198" s="530"/>
      <c r="CJ198" s="528">
        <v>78131</v>
      </c>
      <c r="CK198" s="529"/>
      <c r="CL198" s="529"/>
      <c r="CM198" s="529"/>
      <c r="CN198" s="529"/>
      <c r="CO198" s="529"/>
      <c r="CP198" s="529"/>
      <c r="CQ198" s="529"/>
      <c r="CR198" s="529"/>
      <c r="CS198" s="529"/>
      <c r="CT198" s="529"/>
      <c r="CU198" s="529"/>
      <c r="CV198" s="529"/>
      <c r="CW198" s="529"/>
      <c r="CX198" s="529"/>
      <c r="CY198" s="529"/>
      <c r="CZ198" s="529"/>
      <c r="DA198" s="530"/>
    </row>
    <row r="199" spans="1:105" s="122" customFormat="1" ht="12.75" x14ac:dyDescent="0.25">
      <c r="A199" s="528">
        <v>23</v>
      </c>
      <c r="B199" s="529"/>
      <c r="C199" s="529"/>
      <c r="D199" s="529"/>
      <c r="E199" s="529"/>
      <c r="F199" s="529"/>
      <c r="G199" s="530"/>
      <c r="H199" s="534" t="s">
        <v>856</v>
      </c>
      <c r="I199" s="535"/>
      <c r="J199" s="535"/>
      <c r="K199" s="535"/>
      <c r="L199" s="535"/>
      <c r="M199" s="535"/>
      <c r="N199" s="535"/>
      <c r="O199" s="535"/>
      <c r="P199" s="535"/>
      <c r="Q199" s="535"/>
      <c r="R199" s="535"/>
      <c r="S199" s="535"/>
      <c r="T199" s="535"/>
      <c r="U199" s="535"/>
      <c r="V199" s="535"/>
      <c r="W199" s="535"/>
      <c r="X199" s="535"/>
      <c r="Y199" s="535"/>
      <c r="Z199" s="535"/>
      <c r="AA199" s="535"/>
      <c r="AB199" s="535"/>
      <c r="AC199" s="535"/>
      <c r="AD199" s="535"/>
      <c r="AE199" s="535"/>
      <c r="AF199" s="535"/>
      <c r="AG199" s="535"/>
      <c r="AH199" s="535"/>
      <c r="AI199" s="535"/>
      <c r="AJ199" s="535"/>
      <c r="AK199" s="535"/>
      <c r="AL199" s="535"/>
      <c r="AM199" s="535"/>
      <c r="AN199" s="535"/>
      <c r="AO199" s="535"/>
      <c r="AP199" s="535"/>
      <c r="AQ199" s="535"/>
      <c r="AR199" s="535"/>
      <c r="AS199" s="535"/>
      <c r="AT199" s="535"/>
      <c r="AU199" s="535"/>
      <c r="AV199" s="535"/>
      <c r="AW199" s="535"/>
      <c r="AX199" s="535"/>
      <c r="AY199" s="535"/>
      <c r="AZ199" s="535"/>
      <c r="BA199" s="535"/>
      <c r="BB199" s="535"/>
      <c r="BC199" s="536"/>
      <c r="BD199" s="528">
        <v>50</v>
      </c>
      <c r="BE199" s="529"/>
      <c r="BF199" s="529"/>
      <c r="BG199" s="529"/>
      <c r="BH199" s="529"/>
      <c r="BI199" s="529"/>
      <c r="BJ199" s="529"/>
      <c r="BK199" s="529"/>
      <c r="BL199" s="529"/>
      <c r="BM199" s="529"/>
      <c r="BN199" s="529"/>
      <c r="BO199" s="529"/>
      <c r="BP199" s="529"/>
      <c r="BQ199" s="529"/>
      <c r="BR199" s="529"/>
      <c r="BS199" s="530"/>
      <c r="BT199" s="528">
        <v>1735</v>
      </c>
      <c r="BU199" s="529"/>
      <c r="BV199" s="529"/>
      <c r="BW199" s="529"/>
      <c r="BX199" s="529"/>
      <c r="BY199" s="529"/>
      <c r="BZ199" s="529"/>
      <c r="CA199" s="529"/>
      <c r="CB199" s="529"/>
      <c r="CC199" s="529"/>
      <c r="CD199" s="529"/>
      <c r="CE199" s="529"/>
      <c r="CF199" s="529"/>
      <c r="CG199" s="529"/>
      <c r="CH199" s="529"/>
      <c r="CI199" s="530"/>
      <c r="CJ199" s="528">
        <v>86730</v>
      </c>
      <c r="CK199" s="529"/>
      <c r="CL199" s="529"/>
      <c r="CM199" s="529"/>
      <c r="CN199" s="529"/>
      <c r="CO199" s="529"/>
      <c r="CP199" s="529"/>
      <c r="CQ199" s="529"/>
      <c r="CR199" s="529"/>
      <c r="CS199" s="529"/>
      <c r="CT199" s="529"/>
      <c r="CU199" s="529"/>
      <c r="CV199" s="529"/>
      <c r="CW199" s="529"/>
      <c r="CX199" s="529"/>
      <c r="CY199" s="529"/>
      <c r="CZ199" s="529"/>
      <c r="DA199" s="530"/>
    </row>
    <row r="200" spans="1:105" s="122" customFormat="1" ht="12.75" x14ac:dyDescent="0.25">
      <c r="A200" s="528">
        <v>24</v>
      </c>
      <c r="B200" s="529"/>
      <c r="C200" s="529"/>
      <c r="D200" s="529"/>
      <c r="E200" s="529"/>
      <c r="F200" s="529"/>
      <c r="G200" s="530"/>
      <c r="H200" s="534" t="s">
        <v>843</v>
      </c>
      <c r="I200" s="535"/>
      <c r="J200" s="535"/>
      <c r="K200" s="535"/>
      <c r="L200" s="535"/>
      <c r="M200" s="535"/>
      <c r="N200" s="535"/>
      <c r="O200" s="535"/>
      <c r="P200" s="535"/>
      <c r="Q200" s="535"/>
      <c r="R200" s="535"/>
      <c r="S200" s="535"/>
      <c r="T200" s="535"/>
      <c r="U200" s="535"/>
      <c r="V200" s="535"/>
      <c r="W200" s="535"/>
      <c r="X200" s="535"/>
      <c r="Y200" s="535"/>
      <c r="Z200" s="535"/>
      <c r="AA200" s="535"/>
      <c r="AB200" s="535"/>
      <c r="AC200" s="535"/>
      <c r="AD200" s="535"/>
      <c r="AE200" s="535"/>
      <c r="AF200" s="535"/>
      <c r="AG200" s="535"/>
      <c r="AH200" s="535"/>
      <c r="AI200" s="535"/>
      <c r="AJ200" s="535"/>
      <c r="AK200" s="535"/>
      <c r="AL200" s="535"/>
      <c r="AM200" s="535"/>
      <c r="AN200" s="535"/>
      <c r="AO200" s="535"/>
      <c r="AP200" s="535"/>
      <c r="AQ200" s="535"/>
      <c r="AR200" s="535"/>
      <c r="AS200" s="535"/>
      <c r="AT200" s="535"/>
      <c r="AU200" s="535"/>
      <c r="AV200" s="535"/>
      <c r="AW200" s="535"/>
      <c r="AX200" s="535"/>
      <c r="AY200" s="535"/>
      <c r="AZ200" s="535"/>
      <c r="BA200" s="535"/>
      <c r="BB200" s="535"/>
      <c r="BC200" s="536"/>
      <c r="BD200" s="528">
        <v>2</v>
      </c>
      <c r="BE200" s="529"/>
      <c r="BF200" s="529"/>
      <c r="BG200" s="529"/>
      <c r="BH200" s="529"/>
      <c r="BI200" s="529"/>
      <c r="BJ200" s="529"/>
      <c r="BK200" s="529"/>
      <c r="BL200" s="529"/>
      <c r="BM200" s="529"/>
      <c r="BN200" s="529"/>
      <c r="BO200" s="529"/>
      <c r="BP200" s="529"/>
      <c r="BQ200" s="529"/>
      <c r="BR200" s="529"/>
      <c r="BS200" s="530"/>
      <c r="BT200" s="528">
        <v>7775</v>
      </c>
      <c r="BU200" s="529"/>
      <c r="BV200" s="529"/>
      <c r="BW200" s="529"/>
      <c r="BX200" s="529"/>
      <c r="BY200" s="529"/>
      <c r="BZ200" s="529"/>
      <c r="CA200" s="529"/>
      <c r="CB200" s="529"/>
      <c r="CC200" s="529"/>
      <c r="CD200" s="529"/>
      <c r="CE200" s="529"/>
      <c r="CF200" s="529"/>
      <c r="CG200" s="529"/>
      <c r="CH200" s="529"/>
      <c r="CI200" s="530"/>
      <c r="CJ200" s="528">
        <v>20086</v>
      </c>
      <c r="CK200" s="529"/>
      <c r="CL200" s="529"/>
      <c r="CM200" s="529"/>
      <c r="CN200" s="529"/>
      <c r="CO200" s="529"/>
      <c r="CP200" s="529"/>
      <c r="CQ200" s="529"/>
      <c r="CR200" s="529"/>
      <c r="CS200" s="529"/>
      <c r="CT200" s="529"/>
      <c r="CU200" s="529"/>
      <c r="CV200" s="529"/>
      <c r="CW200" s="529"/>
      <c r="CX200" s="529"/>
      <c r="CY200" s="529"/>
      <c r="CZ200" s="529"/>
      <c r="DA200" s="530"/>
    </row>
    <row r="201" spans="1:105" s="122" customFormat="1" ht="12.75" x14ac:dyDescent="0.25">
      <c r="A201" s="528">
        <v>25</v>
      </c>
      <c r="B201" s="529"/>
      <c r="C201" s="529"/>
      <c r="D201" s="529"/>
      <c r="E201" s="529"/>
      <c r="F201" s="529"/>
      <c r="G201" s="530"/>
      <c r="H201" s="534" t="s">
        <v>769</v>
      </c>
      <c r="I201" s="535"/>
      <c r="J201" s="535"/>
      <c r="K201" s="535"/>
      <c r="L201" s="535"/>
      <c r="M201" s="535"/>
      <c r="N201" s="535"/>
      <c r="O201" s="535"/>
      <c r="P201" s="535"/>
      <c r="Q201" s="535"/>
      <c r="R201" s="535"/>
      <c r="S201" s="535"/>
      <c r="T201" s="535"/>
      <c r="U201" s="535"/>
      <c r="V201" s="535"/>
      <c r="W201" s="535"/>
      <c r="X201" s="535"/>
      <c r="Y201" s="535"/>
      <c r="Z201" s="535"/>
      <c r="AA201" s="535"/>
      <c r="AB201" s="535"/>
      <c r="AC201" s="535"/>
      <c r="AD201" s="535"/>
      <c r="AE201" s="535"/>
      <c r="AF201" s="535"/>
      <c r="AG201" s="535"/>
      <c r="AH201" s="535"/>
      <c r="AI201" s="535"/>
      <c r="AJ201" s="535"/>
      <c r="AK201" s="535"/>
      <c r="AL201" s="535"/>
      <c r="AM201" s="535"/>
      <c r="AN201" s="535"/>
      <c r="AO201" s="535"/>
      <c r="AP201" s="535"/>
      <c r="AQ201" s="535"/>
      <c r="AR201" s="535"/>
      <c r="AS201" s="535"/>
      <c r="AT201" s="535"/>
      <c r="AU201" s="535"/>
      <c r="AV201" s="535"/>
      <c r="AW201" s="535"/>
      <c r="AX201" s="535"/>
      <c r="AY201" s="535"/>
      <c r="AZ201" s="535"/>
      <c r="BA201" s="535"/>
      <c r="BB201" s="535"/>
      <c r="BC201" s="536"/>
      <c r="BD201" s="537">
        <v>8</v>
      </c>
      <c r="BE201" s="538"/>
      <c r="BF201" s="538"/>
      <c r="BG201" s="538"/>
      <c r="BH201" s="538"/>
      <c r="BI201" s="538"/>
      <c r="BJ201" s="538"/>
      <c r="BK201" s="538"/>
      <c r="BL201" s="538"/>
      <c r="BM201" s="538"/>
      <c r="BN201" s="538"/>
      <c r="BO201" s="538"/>
      <c r="BP201" s="538"/>
      <c r="BQ201" s="538"/>
      <c r="BR201" s="538"/>
      <c r="BS201" s="539"/>
      <c r="BT201" s="537">
        <v>83795.5</v>
      </c>
      <c r="BU201" s="538"/>
      <c r="BV201" s="538"/>
      <c r="BW201" s="538"/>
      <c r="BX201" s="538"/>
      <c r="BY201" s="538"/>
      <c r="BZ201" s="538"/>
      <c r="CA201" s="538"/>
      <c r="CB201" s="538"/>
      <c r="CC201" s="538"/>
      <c r="CD201" s="538"/>
      <c r="CE201" s="538"/>
      <c r="CF201" s="538"/>
      <c r="CG201" s="538"/>
      <c r="CH201" s="538"/>
      <c r="CI201" s="539"/>
      <c r="CJ201" s="528">
        <v>670364</v>
      </c>
      <c r="CK201" s="529"/>
      <c r="CL201" s="529"/>
      <c r="CM201" s="529"/>
      <c r="CN201" s="529"/>
      <c r="CO201" s="529"/>
      <c r="CP201" s="529"/>
      <c r="CQ201" s="529"/>
      <c r="CR201" s="529"/>
      <c r="CS201" s="529"/>
      <c r="CT201" s="529"/>
      <c r="CU201" s="529"/>
      <c r="CV201" s="529"/>
      <c r="CW201" s="529"/>
      <c r="CX201" s="529"/>
      <c r="CY201" s="529"/>
      <c r="CZ201" s="529"/>
      <c r="DA201" s="530"/>
    </row>
    <row r="202" spans="1:105" s="122" customFormat="1" ht="12.75" x14ac:dyDescent="0.25">
      <c r="A202" s="528">
        <v>26</v>
      </c>
      <c r="B202" s="529"/>
      <c r="C202" s="529"/>
      <c r="D202" s="529"/>
      <c r="E202" s="529"/>
      <c r="F202" s="529"/>
      <c r="G202" s="530"/>
      <c r="H202" s="534" t="s">
        <v>844</v>
      </c>
      <c r="I202" s="535"/>
      <c r="J202" s="535"/>
      <c r="K202" s="535"/>
      <c r="L202" s="535"/>
      <c r="M202" s="535"/>
      <c r="N202" s="535"/>
      <c r="O202" s="535"/>
      <c r="P202" s="535"/>
      <c r="Q202" s="535"/>
      <c r="R202" s="535"/>
      <c r="S202" s="535"/>
      <c r="T202" s="535"/>
      <c r="U202" s="535"/>
      <c r="V202" s="535"/>
      <c r="W202" s="535"/>
      <c r="X202" s="535"/>
      <c r="Y202" s="535"/>
      <c r="Z202" s="535"/>
      <c r="AA202" s="535"/>
      <c r="AB202" s="535"/>
      <c r="AC202" s="535"/>
      <c r="AD202" s="535"/>
      <c r="AE202" s="535"/>
      <c r="AF202" s="535"/>
      <c r="AG202" s="535"/>
      <c r="AH202" s="535"/>
      <c r="AI202" s="535"/>
      <c r="AJ202" s="535"/>
      <c r="AK202" s="535"/>
      <c r="AL202" s="535"/>
      <c r="AM202" s="535"/>
      <c r="AN202" s="535"/>
      <c r="AO202" s="535"/>
      <c r="AP202" s="535"/>
      <c r="AQ202" s="535"/>
      <c r="AR202" s="535"/>
      <c r="AS202" s="535"/>
      <c r="AT202" s="535"/>
      <c r="AU202" s="535"/>
      <c r="AV202" s="535"/>
      <c r="AW202" s="535"/>
      <c r="AX202" s="535"/>
      <c r="AY202" s="535"/>
      <c r="AZ202" s="535"/>
      <c r="BA202" s="535"/>
      <c r="BB202" s="535"/>
      <c r="BC202" s="536"/>
      <c r="BD202" s="528">
        <v>283</v>
      </c>
      <c r="BE202" s="529"/>
      <c r="BF202" s="529"/>
      <c r="BG202" s="529"/>
      <c r="BH202" s="529"/>
      <c r="BI202" s="529"/>
      <c r="BJ202" s="529"/>
      <c r="BK202" s="529"/>
      <c r="BL202" s="529"/>
      <c r="BM202" s="529"/>
      <c r="BN202" s="529"/>
      <c r="BO202" s="529"/>
      <c r="BP202" s="529"/>
      <c r="BQ202" s="529"/>
      <c r="BR202" s="529"/>
      <c r="BS202" s="530"/>
      <c r="BT202" s="528">
        <v>150</v>
      </c>
      <c r="BU202" s="529"/>
      <c r="BV202" s="529"/>
      <c r="BW202" s="529"/>
      <c r="BX202" s="529"/>
      <c r="BY202" s="529"/>
      <c r="BZ202" s="529"/>
      <c r="CA202" s="529"/>
      <c r="CB202" s="529"/>
      <c r="CC202" s="529"/>
      <c r="CD202" s="529"/>
      <c r="CE202" s="529"/>
      <c r="CF202" s="529"/>
      <c r="CG202" s="529"/>
      <c r="CH202" s="529"/>
      <c r="CI202" s="530"/>
      <c r="CJ202" s="528">
        <v>42511.66</v>
      </c>
      <c r="CK202" s="529"/>
      <c r="CL202" s="529"/>
      <c r="CM202" s="529"/>
      <c r="CN202" s="529"/>
      <c r="CO202" s="529"/>
      <c r="CP202" s="529"/>
      <c r="CQ202" s="529"/>
      <c r="CR202" s="529"/>
      <c r="CS202" s="529"/>
      <c r="CT202" s="529"/>
      <c r="CU202" s="529"/>
      <c r="CV202" s="529"/>
      <c r="CW202" s="529"/>
      <c r="CX202" s="529"/>
      <c r="CY202" s="529"/>
      <c r="CZ202" s="529"/>
      <c r="DA202" s="530"/>
    </row>
    <row r="203" spans="1:105" s="122" customFormat="1" ht="12.75" x14ac:dyDescent="0.25">
      <c r="A203" s="528">
        <v>27</v>
      </c>
      <c r="B203" s="529"/>
      <c r="C203" s="529"/>
      <c r="D203" s="529"/>
      <c r="E203" s="529"/>
      <c r="F203" s="529"/>
      <c r="G203" s="530"/>
      <c r="H203" s="534" t="s">
        <v>857</v>
      </c>
      <c r="I203" s="535"/>
      <c r="J203" s="535"/>
      <c r="K203" s="535"/>
      <c r="L203" s="535"/>
      <c r="M203" s="535"/>
      <c r="N203" s="535"/>
      <c r="O203" s="535"/>
      <c r="P203" s="535"/>
      <c r="Q203" s="535"/>
      <c r="R203" s="535"/>
      <c r="S203" s="535"/>
      <c r="T203" s="535"/>
      <c r="U203" s="535"/>
      <c r="V203" s="535"/>
      <c r="W203" s="535"/>
      <c r="X203" s="535"/>
      <c r="Y203" s="535"/>
      <c r="Z203" s="535"/>
      <c r="AA203" s="535"/>
      <c r="AB203" s="535"/>
      <c r="AC203" s="535"/>
      <c r="AD203" s="535"/>
      <c r="AE203" s="535"/>
      <c r="AF203" s="535"/>
      <c r="AG203" s="535"/>
      <c r="AH203" s="535"/>
      <c r="AI203" s="535"/>
      <c r="AJ203" s="535"/>
      <c r="AK203" s="535"/>
      <c r="AL203" s="535"/>
      <c r="AM203" s="535"/>
      <c r="AN203" s="535"/>
      <c r="AO203" s="535"/>
      <c r="AP203" s="535"/>
      <c r="AQ203" s="535"/>
      <c r="AR203" s="535"/>
      <c r="AS203" s="535"/>
      <c r="AT203" s="535"/>
      <c r="AU203" s="535"/>
      <c r="AV203" s="535"/>
      <c r="AW203" s="535"/>
      <c r="AX203" s="535"/>
      <c r="AY203" s="535"/>
      <c r="AZ203" s="535"/>
      <c r="BA203" s="535"/>
      <c r="BB203" s="535"/>
      <c r="BC203" s="536"/>
      <c r="BD203" s="528">
        <v>80</v>
      </c>
      <c r="BE203" s="529"/>
      <c r="BF203" s="529"/>
      <c r="BG203" s="529"/>
      <c r="BH203" s="529"/>
      <c r="BI203" s="529"/>
      <c r="BJ203" s="529"/>
      <c r="BK203" s="529"/>
      <c r="BL203" s="529"/>
      <c r="BM203" s="529"/>
      <c r="BN203" s="529"/>
      <c r="BO203" s="529"/>
      <c r="BP203" s="529"/>
      <c r="BQ203" s="529"/>
      <c r="BR203" s="529"/>
      <c r="BS203" s="530"/>
      <c r="BT203" s="528">
        <v>150</v>
      </c>
      <c r="BU203" s="529"/>
      <c r="BV203" s="529"/>
      <c r="BW203" s="529"/>
      <c r="BX203" s="529"/>
      <c r="BY203" s="529"/>
      <c r="BZ203" s="529"/>
      <c r="CA203" s="529"/>
      <c r="CB203" s="529"/>
      <c r="CC203" s="529"/>
      <c r="CD203" s="529"/>
      <c r="CE203" s="529"/>
      <c r="CF203" s="529"/>
      <c r="CG203" s="529"/>
      <c r="CH203" s="529"/>
      <c r="CI203" s="530"/>
      <c r="CJ203" s="528">
        <v>12000</v>
      </c>
      <c r="CK203" s="529"/>
      <c r="CL203" s="529"/>
      <c r="CM203" s="529"/>
      <c r="CN203" s="529"/>
      <c r="CO203" s="529"/>
      <c r="CP203" s="529"/>
      <c r="CQ203" s="529"/>
      <c r="CR203" s="529"/>
      <c r="CS203" s="529"/>
      <c r="CT203" s="529"/>
      <c r="CU203" s="529"/>
      <c r="CV203" s="529"/>
      <c r="CW203" s="529"/>
      <c r="CX203" s="529"/>
      <c r="CY203" s="529"/>
      <c r="CZ203" s="529"/>
      <c r="DA203" s="530"/>
    </row>
    <row r="204" spans="1:105" s="123" customFormat="1" ht="15" customHeight="1" x14ac:dyDescent="0.25">
      <c r="A204" s="484"/>
      <c r="B204" s="484"/>
      <c r="C204" s="484"/>
      <c r="D204" s="484"/>
      <c r="E204" s="484"/>
      <c r="F204" s="484"/>
      <c r="G204" s="484"/>
      <c r="H204" s="488" t="s">
        <v>259</v>
      </c>
      <c r="I204" s="488"/>
      <c r="J204" s="488"/>
      <c r="K204" s="488"/>
      <c r="L204" s="488"/>
      <c r="M204" s="488"/>
      <c r="N204" s="488"/>
      <c r="O204" s="488"/>
      <c r="P204" s="488"/>
      <c r="Q204" s="488"/>
      <c r="R204" s="488"/>
      <c r="S204" s="488"/>
      <c r="T204" s="488"/>
      <c r="U204" s="488"/>
      <c r="V204" s="488"/>
      <c r="W204" s="488"/>
      <c r="X204" s="488"/>
      <c r="Y204" s="488"/>
      <c r="Z204" s="488"/>
      <c r="AA204" s="488"/>
      <c r="AB204" s="488"/>
      <c r="AC204" s="488"/>
      <c r="AD204" s="488"/>
      <c r="AE204" s="488"/>
      <c r="AF204" s="488"/>
      <c r="AG204" s="488"/>
      <c r="AH204" s="488"/>
      <c r="AI204" s="488"/>
      <c r="AJ204" s="488"/>
      <c r="AK204" s="488"/>
      <c r="AL204" s="488"/>
      <c r="AM204" s="488"/>
      <c r="AN204" s="488"/>
      <c r="AO204" s="488"/>
      <c r="AP204" s="488"/>
      <c r="AQ204" s="488"/>
      <c r="AR204" s="488"/>
      <c r="AS204" s="488"/>
      <c r="AT204" s="488"/>
      <c r="AU204" s="488"/>
      <c r="AV204" s="488"/>
      <c r="AW204" s="488"/>
      <c r="AX204" s="488"/>
      <c r="AY204" s="488"/>
      <c r="AZ204" s="488"/>
      <c r="BA204" s="488"/>
      <c r="BB204" s="488"/>
      <c r="BC204" s="489"/>
      <c r="BD204" s="480">
        <f>SUM(BD176:BS203)</f>
        <v>20888.900000000001</v>
      </c>
      <c r="BE204" s="480"/>
      <c r="BF204" s="480"/>
      <c r="BG204" s="480"/>
      <c r="BH204" s="480"/>
      <c r="BI204" s="480"/>
      <c r="BJ204" s="480"/>
      <c r="BK204" s="480"/>
      <c r="BL204" s="480"/>
      <c r="BM204" s="480"/>
      <c r="BN204" s="480"/>
      <c r="BO204" s="480"/>
      <c r="BP204" s="480"/>
      <c r="BQ204" s="480"/>
      <c r="BR204" s="480"/>
      <c r="BS204" s="480"/>
      <c r="BT204" s="480" t="s">
        <v>7</v>
      </c>
      <c r="BU204" s="480"/>
      <c r="BV204" s="480"/>
      <c r="BW204" s="480"/>
      <c r="BX204" s="480"/>
      <c r="BY204" s="480"/>
      <c r="BZ204" s="480"/>
      <c r="CA204" s="480"/>
      <c r="CB204" s="480"/>
      <c r="CC204" s="480"/>
      <c r="CD204" s="480"/>
      <c r="CE204" s="480"/>
      <c r="CF204" s="480"/>
      <c r="CG204" s="480"/>
      <c r="CH204" s="480"/>
      <c r="CI204" s="480"/>
      <c r="CJ204" s="558">
        <f>SUM(CJ177:DA202)</f>
        <v>4632339.29</v>
      </c>
      <c r="CK204" s="558"/>
      <c r="CL204" s="558"/>
      <c r="CM204" s="558"/>
      <c r="CN204" s="558"/>
      <c r="CO204" s="558"/>
      <c r="CP204" s="558"/>
      <c r="CQ204" s="558"/>
      <c r="CR204" s="558"/>
      <c r="CS204" s="558"/>
      <c r="CT204" s="558"/>
      <c r="CU204" s="558"/>
      <c r="CV204" s="558"/>
      <c r="CW204" s="558"/>
      <c r="CX204" s="558"/>
      <c r="CY204" s="558"/>
      <c r="CZ204" s="558"/>
      <c r="DA204" s="558"/>
    </row>
    <row r="206" spans="1:105" s="272" customFormat="1" ht="14.25" x14ac:dyDescent="0.2">
      <c r="A206" s="494" t="s">
        <v>296</v>
      </c>
      <c r="B206" s="494"/>
      <c r="C206" s="494"/>
      <c r="D206" s="494"/>
      <c r="E206" s="494"/>
      <c r="F206" s="494"/>
      <c r="G206" s="494"/>
      <c r="H206" s="494"/>
      <c r="I206" s="494"/>
      <c r="J206" s="494"/>
      <c r="K206" s="494"/>
      <c r="L206" s="494"/>
      <c r="M206" s="494"/>
      <c r="N206" s="494"/>
      <c r="O206" s="494"/>
      <c r="P206" s="494"/>
      <c r="Q206" s="494"/>
      <c r="R206" s="494"/>
      <c r="S206" s="494"/>
      <c r="T206" s="494"/>
      <c r="U206" s="494"/>
      <c r="V206" s="494"/>
      <c r="W206" s="494"/>
      <c r="X206" s="494"/>
      <c r="Y206" s="494"/>
      <c r="Z206" s="494"/>
      <c r="AA206" s="494"/>
      <c r="AB206" s="494"/>
      <c r="AC206" s="494"/>
      <c r="AD206" s="494"/>
      <c r="AE206" s="494"/>
      <c r="AF206" s="494"/>
      <c r="AG206" s="494"/>
      <c r="AH206" s="494"/>
      <c r="AI206" s="494"/>
      <c r="AJ206" s="494"/>
      <c r="AK206" s="494"/>
      <c r="AL206" s="494"/>
      <c r="AM206" s="494"/>
      <c r="AN206" s="494"/>
      <c r="AO206" s="494"/>
      <c r="AP206" s="494"/>
      <c r="AQ206" s="494"/>
      <c r="AR206" s="494"/>
      <c r="AS206" s="494"/>
      <c r="AT206" s="494"/>
      <c r="AU206" s="494"/>
      <c r="AV206" s="494"/>
      <c r="AW206" s="494"/>
      <c r="AX206" s="494"/>
      <c r="AY206" s="494"/>
      <c r="AZ206" s="494"/>
      <c r="BA206" s="494"/>
      <c r="BB206" s="494"/>
      <c r="BC206" s="494"/>
      <c r="BD206" s="494"/>
      <c r="BE206" s="494"/>
      <c r="BF206" s="494"/>
      <c r="BG206" s="494"/>
      <c r="BH206" s="494"/>
      <c r="BI206" s="494"/>
      <c r="BJ206" s="494"/>
      <c r="BK206" s="494"/>
      <c r="BL206" s="494"/>
      <c r="BM206" s="494"/>
      <c r="BN206" s="494"/>
      <c r="BO206" s="494"/>
      <c r="BP206" s="494"/>
      <c r="BQ206" s="494"/>
      <c r="BR206" s="494"/>
      <c r="BS206" s="494"/>
      <c r="BT206" s="494"/>
      <c r="BU206" s="494"/>
      <c r="BV206" s="494"/>
      <c r="BW206" s="494"/>
      <c r="BX206" s="494"/>
      <c r="BY206" s="494"/>
      <c r="BZ206" s="494"/>
      <c r="CA206" s="494"/>
      <c r="CB206" s="494"/>
      <c r="CC206" s="494"/>
      <c r="CD206" s="494"/>
      <c r="CE206" s="494"/>
      <c r="CF206" s="494"/>
      <c r="CG206" s="494"/>
      <c r="CH206" s="494"/>
      <c r="CI206" s="494"/>
      <c r="CJ206" s="494"/>
      <c r="CK206" s="494"/>
      <c r="CL206" s="494"/>
      <c r="CM206" s="494"/>
      <c r="CN206" s="494"/>
      <c r="CO206" s="494"/>
      <c r="CP206" s="494"/>
      <c r="CQ206" s="494"/>
      <c r="CR206" s="494"/>
      <c r="CS206" s="494"/>
      <c r="CT206" s="494"/>
      <c r="CU206" s="494"/>
      <c r="CV206" s="494"/>
      <c r="CW206" s="494"/>
      <c r="CX206" s="494"/>
      <c r="CY206" s="494"/>
      <c r="CZ206" s="494"/>
      <c r="DA206" s="494"/>
    </row>
    <row r="207" spans="1:105" ht="6" customHeight="1" x14ac:dyDescent="0.25"/>
    <row r="208" spans="1:105" s="272" customFormat="1" ht="14.25" x14ac:dyDescent="0.2">
      <c r="A208" s="272" t="s">
        <v>246</v>
      </c>
      <c r="X208" s="551" t="s">
        <v>770</v>
      </c>
      <c r="Y208" s="551"/>
      <c r="Z208" s="551"/>
      <c r="AA208" s="551"/>
      <c r="AB208" s="551"/>
      <c r="AC208" s="551"/>
      <c r="AD208" s="551"/>
      <c r="AE208" s="551"/>
      <c r="AF208" s="551"/>
      <c r="AG208" s="551"/>
      <c r="AH208" s="551"/>
      <c r="AI208" s="551"/>
      <c r="AJ208" s="551"/>
      <c r="AK208" s="551"/>
      <c r="AL208" s="551"/>
      <c r="AM208" s="551"/>
      <c r="AN208" s="551"/>
      <c r="AO208" s="551"/>
      <c r="AP208" s="551"/>
      <c r="AQ208" s="551"/>
      <c r="AR208" s="551"/>
      <c r="AS208" s="551"/>
      <c r="AT208" s="551"/>
      <c r="AU208" s="551"/>
      <c r="AV208" s="551"/>
      <c r="AW208" s="551"/>
      <c r="AX208" s="551"/>
      <c r="AY208" s="551"/>
      <c r="AZ208" s="551"/>
      <c r="BA208" s="551"/>
      <c r="BB208" s="551"/>
      <c r="BC208" s="551"/>
      <c r="BD208" s="551"/>
      <c r="BE208" s="551"/>
      <c r="BF208" s="551"/>
      <c r="BG208" s="551"/>
      <c r="BH208" s="551"/>
      <c r="BI208" s="551"/>
      <c r="BJ208" s="551"/>
      <c r="BK208" s="551"/>
      <c r="BL208" s="551"/>
      <c r="BM208" s="551"/>
      <c r="BN208" s="551"/>
      <c r="BO208" s="551"/>
      <c r="BP208" s="551"/>
      <c r="BQ208" s="551"/>
      <c r="BR208" s="551"/>
      <c r="BS208" s="551"/>
      <c r="BT208" s="551"/>
      <c r="BU208" s="551"/>
      <c r="BV208" s="551"/>
      <c r="BW208" s="551"/>
      <c r="BX208" s="551"/>
      <c r="BY208" s="551"/>
      <c r="BZ208" s="551"/>
      <c r="CA208" s="551"/>
      <c r="CB208" s="551"/>
      <c r="CC208" s="551"/>
      <c r="CD208" s="551"/>
      <c r="CE208" s="551"/>
      <c r="CF208" s="551"/>
      <c r="CG208" s="551"/>
      <c r="CH208" s="551"/>
      <c r="CI208" s="551"/>
      <c r="CJ208" s="551"/>
      <c r="CK208" s="551"/>
      <c r="CL208" s="551"/>
      <c r="CM208" s="551"/>
      <c r="CN208" s="551"/>
      <c r="CO208" s="551"/>
      <c r="CP208" s="551"/>
      <c r="CQ208" s="551"/>
      <c r="CR208" s="551"/>
      <c r="CS208" s="551"/>
      <c r="CT208" s="551"/>
      <c r="CU208" s="551"/>
      <c r="CV208" s="551"/>
      <c r="CW208" s="551"/>
      <c r="CX208" s="551"/>
      <c r="CY208" s="551"/>
      <c r="CZ208" s="551"/>
      <c r="DA208" s="551"/>
    </row>
    <row r="209" spans="1:105" s="272" customFormat="1" ht="6" customHeight="1" x14ac:dyDescent="0.2"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</row>
    <row r="210" spans="1:105" s="272" customFormat="1" ht="14.25" x14ac:dyDescent="0.2">
      <c r="A210" s="496" t="s">
        <v>247</v>
      </c>
      <c r="B210" s="496"/>
      <c r="C210" s="496"/>
      <c r="D210" s="496"/>
      <c r="E210" s="496"/>
      <c r="F210" s="496"/>
      <c r="G210" s="496"/>
      <c r="H210" s="496"/>
      <c r="I210" s="496"/>
      <c r="J210" s="496"/>
      <c r="K210" s="496"/>
      <c r="L210" s="496"/>
      <c r="M210" s="496"/>
      <c r="N210" s="496"/>
      <c r="O210" s="496"/>
      <c r="P210" s="496"/>
      <c r="Q210" s="496"/>
      <c r="R210" s="496"/>
      <c r="S210" s="496"/>
      <c r="T210" s="496"/>
      <c r="U210" s="496"/>
      <c r="V210" s="496"/>
      <c r="W210" s="496"/>
      <c r="X210" s="496"/>
      <c r="Y210" s="496"/>
      <c r="Z210" s="496"/>
      <c r="AA210" s="496"/>
      <c r="AB210" s="496"/>
      <c r="AC210" s="496"/>
      <c r="AD210" s="496"/>
      <c r="AE210" s="496"/>
      <c r="AF210" s="496"/>
      <c r="AG210" s="496"/>
      <c r="AH210" s="496"/>
      <c r="AI210" s="496"/>
      <c r="AJ210" s="496"/>
      <c r="AK210" s="496"/>
      <c r="AL210" s="496"/>
      <c r="AM210" s="496"/>
      <c r="AN210" s="496"/>
      <c r="AO210" s="496"/>
      <c r="AP210" s="497">
        <v>2</v>
      </c>
      <c r="AQ210" s="497"/>
      <c r="AR210" s="497"/>
      <c r="AS210" s="497"/>
      <c r="AT210" s="497"/>
      <c r="AU210" s="497"/>
      <c r="AV210" s="497"/>
      <c r="AW210" s="497"/>
      <c r="AX210" s="497"/>
      <c r="AY210" s="497"/>
      <c r="AZ210" s="497"/>
      <c r="BA210" s="497"/>
      <c r="BB210" s="497"/>
      <c r="BC210" s="497"/>
      <c r="BD210" s="497"/>
      <c r="BE210" s="497"/>
      <c r="BF210" s="497"/>
      <c r="BG210" s="497"/>
      <c r="BH210" s="497"/>
      <c r="BI210" s="497"/>
      <c r="BJ210" s="497"/>
      <c r="BK210" s="497"/>
      <c r="BL210" s="497"/>
      <c r="BM210" s="497"/>
      <c r="BN210" s="497"/>
      <c r="BO210" s="497"/>
      <c r="BP210" s="497"/>
      <c r="BQ210" s="497"/>
      <c r="BR210" s="497"/>
      <c r="BS210" s="497"/>
      <c r="BT210" s="497"/>
      <c r="BU210" s="497"/>
      <c r="BV210" s="497"/>
      <c r="BW210" s="497"/>
      <c r="BX210" s="497"/>
      <c r="BY210" s="497"/>
      <c r="BZ210" s="497"/>
      <c r="CA210" s="497"/>
      <c r="CB210" s="497"/>
      <c r="CC210" s="497"/>
      <c r="CD210" s="497"/>
      <c r="CE210" s="497"/>
      <c r="CF210" s="497"/>
      <c r="CG210" s="497"/>
      <c r="CH210" s="497"/>
      <c r="CI210" s="497"/>
      <c r="CJ210" s="497"/>
      <c r="CK210" s="497"/>
      <c r="CL210" s="497"/>
      <c r="CM210" s="497"/>
      <c r="CN210" s="497"/>
      <c r="CO210" s="497"/>
      <c r="CP210" s="497"/>
      <c r="CQ210" s="497"/>
      <c r="CR210" s="497"/>
      <c r="CS210" s="497"/>
      <c r="CT210" s="497"/>
      <c r="CU210" s="497"/>
      <c r="CV210" s="497"/>
      <c r="CW210" s="497"/>
      <c r="CX210" s="497"/>
      <c r="CY210" s="497"/>
      <c r="CZ210" s="497"/>
      <c r="DA210" s="497"/>
    </row>
    <row r="211" spans="1:105" ht="10.5" customHeight="1" x14ac:dyDescent="0.25"/>
    <row r="212" spans="1:105" s="273" customFormat="1" ht="45" customHeight="1" x14ac:dyDescent="0.25">
      <c r="A212" s="503" t="s">
        <v>249</v>
      </c>
      <c r="B212" s="504"/>
      <c r="C212" s="504"/>
      <c r="D212" s="504"/>
      <c r="E212" s="504"/>
      <c r="F212" s="504"/>
      <c r="G212" s="505"/>
      <c r="H212" s="503" t="s">
        <v>0</v>
      </c>
      <c r="I212" s="504"/>
      <c r="J212" s="504"/>
      <c r="K212" s="504"/>
      <c r="L212" s="504"/>
      <c r="M212" s="504"/>
      <c r="N212" s="504"/>
      <c r="O212" s="504"/>
      <c r="P212" s="504"/>
      <c r="Q212" s="504"/>
      <c r="R212" s="504"/>
      <c r="S212" s="504"/>
      <c r="T212" s="504"/>
      <c r="U212" s="504"/>
      <c r="V212" s="504"/>
      <c r="W212" s="504"/>
      <c r="X212" s="504"/>
      <c r="Y212" s="504"/>
      <c r="Z212" s="504"/>
      <c r="AA212" s="504"/>
      <c r="AB212" s="504"/>
      <c r="AC212" s="504"/>
      <c r="AD212" s="504"/>
      <c r="AE212" s="504"/>
      <c r="AF212" s="504"/>
      <c r="AG212" s="504"/>
      <c r="AH212" s="504"/>
      <c r="AI212" s="504"/>
      <c r="AJ212" s="504"/>
      <c r="AK212" s="504"/>
      <c r="AL212" s="504"/>
      <c r="AM212" s="504"/>
      <c r="AN212" s="504"/>
      <c r="AO212" s="504"/>
      <c r="AP212" s="504"/>
      <c r="AQ212" s="504"/>
      <c r="AR212" s="504"/>
      <c r="AS212" s="504"/>
      <c r="AT212" s="504"/>
      <c r="AU212" s="504"/>
      <c r="AV212" s="504"/>
      <c r="AW212" s="504"/>
      <c r="AX212" s="504"/>
      <c r="AY212" s="504"/>
      <c r="AZ212" s="504"/>
      <c r="BA212" s="504"/>
      <c r="BB212" s="504"/>
      <c r="BC212" s="505"/>
      <c r="BD212" s="503" t="s">
        <v>297</v>
      </c>
      <c r="BE212" s="504"/>
      <c r="BF212" s="504"/>
      <c r="BG212" s="504"/>
      <c r="BH212" s="504"/>
      <c r="BI212" s="504"/>
      <c r="BJ212" s="504"/>
      <c r="BK212" s="504"/>
      <c r="BL212" s="504"/>
      <c r="BM212" s="504"/>
      <c r="BN212" s="504"/>
      <c r="BO212" s="504"/>
      <c r="BP212" s="504"/>
      <c r="BQ212" s="504"/>
      <c r="BR212" s="504"/>
      <c r="BS212" s="505"/>
      <c r="BT212" s="503" t="s">
        <v>298</v>
      </c>
      <c r="BU212" s="504"/>
      <c r="BV212" s="504"/>
      <c r="BW212" s="504"/>
      <c r="BX212" s="504"/>
      <c r="BY212" s="504"/>
      <c r="BZ212" s="504"/>
      <c r="CA212" s="504"/>
      <c r="CB212" s="504"/>
      <c r="CC212" s="504"/>
      <c r="CD212" s="504"/>
      <c r="CE212" s="504"/>
      <c r="CF212" s="504"/>
      <c r="CG212" s="504"/>
      <c r="CH212" s="504"/>
      <c r="CI212" s="505"/>
      <c r="CJ212" s="503" t="s">
        <v>299</v>
      </c>
      <c r="CK212" s="504"/>
      <c r="CL212" s="504"/>
      <c r="CM212" s="504"/>
      <c r="CN212" s="504"/>
      <c r="CO212" s="504"/>
      <c r="CP212" s="504"/>
      <c r="CQ212" s="504"/>
      <c r="CR212" s="504"/>
      <c r="CS212" s="504"/>
      <c r="CT212" s="504"/>
      <c r="CU212" s="504"/>
      <c r="CV212" s="504"/>
      <c r="CW212" s="504"/>
      <c r="CX212" s="504"/>
      <c r="CY212" s="504"/>
      <c r="CZ212" s="504"/>
      <c r="DA212" s="505"/>
    </row>
    <row r="213" spans="1:105" s="122" customFormat="1" ht="12.75" x14ac:dyDescent="0.25">
      <c r="A213" s="491">
        <v>1</v>
      </c>
      <c r="B213" s="491"/>
      <c r="C213" s="491"/>
      <c r="D213" s="491"/>
      <c r="E213" s="491"/>
      <c r="F213" s="491"/>
      <c r="G213" s="491"/>
      <c r="H213" s="491">
        <v>2</v>
      </c>
      <c r="I213" s="491"/>
      <c r="J213" s="491"/>
      <c r="K213" s="491"/>
      <c r="L213" s="491"/>
      <c r="M213" s="491"/>
      <c r="N213" s="491"/>
      <c r="O213" s="491"/>
      <c r="P213" s="491"/>
      <c r="Q213" s="491"/>
      <c r="R213" s="491"/>
      <c r="S213" s="491"/>
      <c r="T213" s="491"/>
      <c r="U213" s="491"/>
      <c r="V213" s="491"/>
      <c r="W213" s="491"/>
      <c r="X213" s="491"/>
      <c r="Y213" s="491"/>
      <c r="Z213" s="491"/>
      <c r="AA213" s="491"/>
      <c r="AB213" s="491"/>
      <c r="AC213" s="491"/>
      <c r="AD213" s="491"/>
      <c r="AE213" s="491"/>
      <c r="AF213" s="491"/>
      <c r="AG213" s="491"/>
      <c r="AH213" s="491"/>
      <c r="AI213" s="491"/>
      <c r="AJ213" s="491"/>
      <c r="AK213" s="491"/>
      <c r="AL213" s="491"/>
      <c r="AM213" s="491"/>
      <c r="AN213" s="491"/>
      <c r="AO213" s="491"/>
      <c r="AP213" s="491"/>
      <c r="AQ213" s="491"/>
      <c r="AR213" s="491"/>
      <c r="AS213" s="491"/>
      <c r="AT213" s="491"/>
      <c r="AU213" s="491"/>
      <c r="AV213" s="491"/>
      <c r="AW213" s="491"/>
      <c r="AX213" s="491"/>
      <c r="AY213" s="491"/>
      <c r="AZ213" s="491"/>
      <c r="BA213" s="491"/>
      <c r="BB213" s="491"/>
      <c r="BC213" s="491"/>
      <c r="BD213" s="491">
        <v>3</v>
      </c>
      <c r="BE213" s="491"/>
      <c r="BF213" s="491"/>
      <c r="BG213" s="491"/>
      <c r="BH213" s="491"/>
      <c r="BI213" s="491"/>
      <c r="BJ213" s="491"/>
      <c r="BK213" s="491"/>
      <c r="BL213" s="491"/>
      <c r="BM213" s="491"/>
      <c r="BN213" s="491"/>
      <c r="BO213" s="491"/>
      <c r="BP213" s="491"/>
      <c r="BQ213" s="491"/>
      <c r="BR213" s="491"/>
      <c r="BS213" s="491"/>
      <c r="BT213" s="491">
        <v>4</v>
      </c>
      <c r="BU213" s="491"/>
      <c r="BV213" s="491"/>
      <c r="BW213" s="491"/>
      <c r="BX213" s="491"/>
      <c r="BY213" s="491"/>
      <c r="BZ213" s="491"/>
      <c r="CA213" s="491"/>
      <c r="CB213" s="491"/>
      <c r="CC213" s="491"/>
      <c r="CD213" s="491"/>
      <c r="CE213" s="491"/>
      <c r="CF213" s="491"/>
      <c r="CG213" s="491"/>
      <c r="CH213" s="491"/>
      <c r="CI213" s="491"/>
      <c r="CJ213" s="491">
        <v>5</v>
      </c>
      <c r="CK213" s="491"/>
      <c r="CL213" s="491"/>
      <c r="CM213" s="491"/>
      <c r="CN213" s="491"/>
      <c r="CO213" s="491"/>
      <c r="CP213" s="491"/>
      <c r="CQ213" s="491"/>
      <c r="CR213" s="491"/>
      <c r="CS213" s="491"/>
      <c r="CT213" s="491"/>
      <c r="CU213" s="491"/>
      <c r="CV213" s="491"/>
      <c r="CW213" s="491"/>
      <c r="CX213" s="491"/>
      <c r="CY213" s="491"/>
      <c r="CZ213" s="491"/>
      <c r="DA213" s="491"/>
    </row>
    <row r="214" spans="1:105" s="123" customFormat="1" ht="23.25" customHeight="1" x14ac:dyDescent="0.25">
      <c r="A214" s="484" t="s">
        <v>274</v>
      </c>
      <c r="B214" s="484"/>
      <c r="C214" s="484"/>
      <c r="D214" s="484"/>
      <c r="E214" s="484"/>
      <c r="F214" s="484"/>
      <c r="G214" s="484"/>
      <c r="H214" s="522" t="s">
        <v>883</v>
      </c>
      <c r="I214" s="523"/>
      <c r="J214" s="523"/>
      <c r="K214" s="523"/>
      <c r="L214" s="523"/>
      <c r="M214" s="523"/>
      <c r="N214" s="523"/>
      <c r="O214" s="523"/>
      <c r="P214" s="523"/>
      <c r="Q214" s="523"/>
      <c r="R214" s="523"/>
      <c r="S214" s="523"/>
      <c r="T214" s="523"/>
      <c r="U214" s="523"/>
      <c r="V214" s="523"/>
      <c r="W214" s="523"/>
      <c r="X214" s="523"/>
      <c r="Y214" s="523"/>
      <c r="Z214" s="523"/>
      <c r="AA214" s="523"/>
      <c r="AB214" s="523"/>
      <c r="AC214" s="523"/>
      <c r="AD214" s="523"/>
      <c r="AE214" s="523"/>
      <c r="AF214" s="523"/>
      <c r="AG214" s="523"/>
      <c r="AH214" s="523"/>
      <c r="AI214" s="523"/>
      <c r="AJ214" s="523"/>
      <c r="AK214" s="523"/>
      <c r="AL214" s="523"/>
      <c r="AM214" s="523"/>
      <c r="AN214" s="523"/>
      <c r="AO214" s="523"/>
      <c r="AP214" s="523"/>
      <c r="AQ214" s="523"/>
      <c r="AR214" s="523"/>
      <c r="AS214" s="523"/>
      <c r="AT214" s="523"/>
      <c r="AU214" s="523"/>
      <c r="AV214" s="523"/>
      <c r="AW214" s="523"/>
      <c r="AX214" s="523"/>
      <c r="AY214" s="523"/>
      <c r="AZ214" s="523"/>
      <c r="BA214" s="523"/>
      <c r="BB214" s="523"/>
      <c r="BC214" s="524"/>
      <c r="BD214" s="480">
        <v>1600</v>
      </c>
      <c r="BE214" s="480"/>
      <c r="BF214" s="480"/>
      <c r="BG214" s="480"/>
      <c r="BH214" s="480"/>
      <c r="BI214" s="480"/>
      <c r="BJ214" s="480"/>
      <c r="BK214" s="480"/>
      <c r="BL214" s="480"/>
      <c r="BM214" s="480"/>
      <c r="BN214" s="480"/>
      <c r="BO214" s="480"/>
      <c r="BP214" s="480"/>
      <c r="BQ214" s="480"/>
      <c r="BR214" s="480"/>
      <c r="BS214" s="480"/>
      <c r="BT214" s="480">
        <v>1</v>
      </c>
      <c r="BU214" s="480"/>
      <c r="BV214" s="480"/>
      <c r="BW214" s="480"/>
      <c r="BX214" s="480"/>
      <c r="BY214" s="480"/>
      <c r="BZ214" s="480"/>
      <c r="CA214" s="480"/>
      <c r="CB214" s="480"/>
      <c r="CC214" s="480"/>
      <c r="CD214" s="480"/>
      <c r="CE214" s="480"/>
      <c r="CF214" s="480"/>
      <c r="CG214" s="480"/>
      <c r="CH214" s="480"/>
      <c r="CI214" s="480"/>
      <c r="CJ214" s="480">
        <v>1600</v>
      </c>
      <c r="CK214" s="480"/>
      <c r="CL214" s="480"/>
      <c r="CM214" s="480"/>
      <c r="CN214" s="480"/>
      <c r="CO214" s="480"/>
      <c r="CP214" s="480"/>
      <c r="CQ214" s="480"/>
      <c r="CR214" s="480"/>
      <c r="CS214" s="480"/>
      <c r="CT214" s="480"/>
      <c r="CU214" s="480"/>
      <c r="CV214" s="480"/>
      <c r="CW214" s="480"/>
      <c r="CX214" s="480"/>
      <c r="CY214" s="480"/>
      <c r="CZ214" s="480"/>
      <c r="DA214" s="480"/>
    </row>
    <row r="215" spans="1:105" s="123" customFormat="1" ht="15" customHeight="1" x14ac:dyDescent="0.25">
      <c r="A215" s="484"/>
      <c r="B215" s="484"/>
      <c r="C215" s="484"/>
      <c r="D215" s="484"/>
      <c r="E215" s="484"/>
      <c r="F215" s="484"/>
      <c r="G215" s="484"/>
      <c r="H215" s="488" t="s">
        <v>259</v>
      </c>
      <c r="I215" s="488"/>
      <c r="J215" s="488"/>
      <c r="K215" s="488"/>
      <c r="L215" s="488"/>
      <c r="M215" s="488"/>
      <c r="N215" s="488"/>
      <c r="O215" s="488"/>
      <c r="P215" s="488"/>
      <c r="Q215" s="488"/>
      <c r="R215" s="488"/>
      <c r="S215" s="488"/>
      <c r="T215" s="488"/>
      <c r="U215" s="488"/>
      <c r="V215" s="488"/>
      <c r="W215" s="488"/>
      <c r="X215" s="488"/>
      <c r="Y215" s="488"/>
      <c r="Z215" s="488"/>
      <c r="AA215" s="488"/>
      <c r="AB215" s="488"/>
      <c r="AC215" s="488"/>
      <c r="AD215" s="488"/>
      <c r="AE215" s="488"/>
      <c r="AF215" s="488"/>
      <c r="AG215" s="488"/>
      <c r="AH215" s="488"/>
      <c r="AI215" s="488"/>
      <c r="AJ215" s="488"/>
      <c r="AK215" s="488"/>
      <c r="AL215" s="488"/>
      <c r="AM215" s="488"/>
      <c r="AN215" s="488"/>
      <c r="AO215" s="488"/>
      <c r="AP215" s="488"/>
      <c r="AQ215" s="488"/>
      <c r="AR215" s="488"/>
      <c r="AS215" s="488"/>
      <c r="AT215" s="488"/>
      <c r="AU215" s="488"/>
      <c r="AV215" s="488"/>
      <c r="AW215" s="488"/>
      <c r="AX215" s="488"/>
      <c r="AY215" s="488"/>
      <c r="AZ215" s="488"/>
      <c r="BA215" s="488"/>
      <c r="BB215" s="488"/>
      <c r="BC215" s="489"/>
      <c r="BD215" s="480" t="s">
        <v>7</v>
      </c>
      <c r="BE215" s="480"/>
      <c r="BF215" s="480"/>
      <c r="BG215" s="480"/>
      <c r="BH215" s="480"/>
      <c r="BI215" s="480"/>
      <c r="BJ215" s="480"/>
      <c r="BK215" s="480"/>
      <c r="BL215" s="480"/>
      <c r="BM215" s="480"/>
      <c r="BN215" s="480"/>
      <c r="BO215" s="480"/>
      <c r="BP215" s="480"/>
      <c r="BQ215" s="480"/>
      <c r="BR215" s="480"/>
      <c r="BS215" s="480"/>
      <c r="BT215" s="480" t="s">
        <v>7</v>
      </c>
      <c r="BU215" s="480"/>
      <c r="BV215" s="480"/>
      <c r="BW215" s="480"/>
      <c r="BX215" s="480"/>
      <c r="BY215" s="480"/>
      <c r="BZ215" s="480"/>
      <c r="CA215" s="480"/>
      <c r="CB215" s="480"/>
      <c r="CC215" s="480"/>
      <c r="CD215" s="480"/>
      <c r="CE215" s="480"/>
      <c r="CF215" s="480"/>
      <c r="CG215" s="480"/>
      <c r="CH215" s="480"/>
      <c r="CI215" s="480"/>
      <c r="CJ215" s="558">
        <f>SUM(CJ214:DA214)</f>
        <v>1600</v>
      </c>
      <c r="CK215" s="558"/>
      <c r="CL215" s="558"/>
      <c r="CM215" s="558"/>
      <c r="CN215" s="558"/>
      <c r="CO215" s="558"/>
      <c r="CP215" s="558"/>
      <c r="CQ215" s="558"/>
      <c r="CR215" s="558"/>
      <c r="CS215" s="558"/>
      <c r="CT215" s="558"/>
      <c r="CU215" s="558"/>
      <c r="CV215" s="558"/>
      <c r="CW215" s="558"/>
      <c r="CX215" s="558"/>
      <c r="CY215" s="558"/>
      <c r="CZ215" s="558"/>
      <c r="DA215" s="558"/>
    </row>
    <row r="217" spans="1:105" s="272" customFormat="1" ht="27" customHeight="1" x14ac:dyDescent="0.2">
      <c r="A217" s="550" t="s">
        <v>306</v>
      </c>
      <c r="B217" s="550"/>
      <c r="C217" s="550"/>
      <c r="D217" s="550"/>
      <c r="E217" s="550"/>
      <c r="F217" s="550"/>
      <c r="G217" s="550"/>
      <c r="H217" s="550"/>
      <c r="I217" s="550"/>
      <c r="J217" s="550"/>
      <c r="K217" s="550"/>
      <c r="L217" s="550"/>
      <c r="M217" s="550"/>
      <c r="N217" s="550"/>
      <c r="O217" s="550"/>
      <c r="P217" s="550"/>
      <c r="Q217" s="550"/>
      <c r="R217" s="550"/>
      <c r="S217" s="550"/>
      <c r="T217" s="550"/>
      <c r="U217" s="550"/>
      <c r="V217" s="550"/>
      <c r="W217" s="550"/>
      <c r="X217" s="550"/>
      <c r="Y217" s="550"/>
      <c r="Z217" s="550"/>
      <c r="AA217" s="550"/>
      <c r="AB217" s="550"/>
      <c r="AC217" s="550"/>
      <c r="AD217" s="550"/>
      <c r="AE217" s="550"/>
      <c r="AF217" s="550"/>
      <c r="AG217" s="550"/>
      <c r="AH217" s="550"/>
      <c r="AI217" s="550"/>
      <c r="AJ217" s="550"/>
      <c r="AK217" s="550"/>
      <c r="AL217" s="550"/>
      <c r="AM217" s="550"/>
      <c r="AN217" s="550"/>
      <c r="AO217" s="550"/>
      <c r="AP217" s="550"/>
      <c r="AQ217" s="550"/>
      <c r="AR217" s="550"/>
      <c r="AS217" s="550"/>
      <c r="AT217" s="550"/>
      <c r="AU217" s="550"/>
      <c r="AV217" s="550"/>
      <c r="AW217" s="550"/>
      <c r="AX217" s="550"/>
      <c r="AY217" s="550"/>
      <c r="AZ217" s="550"/>
      <c r="BA217" s="550"/>
      <c r="BB217" s="550"/>
      <c r="BC217" s="550"/>
      <c r="BD217" s="550"/>
      <c r="BE217" s="550"/>
      <c r="BF217" s="550"/>
      <c r="BG217" s="550"/>
      <c r="BH217" s="550"/>
      <c r="BI217" s="550"/>
      <c r="BJ217" s="550"/>
      <c r="BK217" s="550"/>
      <c r="BL217" s="550"/>
      <c r="BM217" s="550"/>
      <c r="BN217" s="550"/>
      <c r="BO217" s="550"/>
      <c r="BP217" s="550"/>
      <c r="BQ217" s="550"/>
      <c r="BR217" s="550"/>
      <c r="BS217" s="550"/>
      <c r="BT217" s="550"/>
      <c r="BU217" s="550"/>
      <c r="BV217" s="550"/>
      <c r="BW217" s="550"/>
      <c r="BX217" s="550"/>
      <c r="BY217" s="550"/>
      <c r="BZ217" s="550"/>
      <c r="CA217" s="550"/>
      <c r="CB217" s="550"/>
      <c r="CC217" s="550"/>
      <c r="CD217" s="550"/>
      <c r="CE217" s="550"/>
      <c r="CF217" s="550"/>
      <c r="CG217" s="550"/>
      <c r="CH217" s="550"/>
      <c r="CI217" s="550"/>
      <c r="CJ217" s="550"/>
      <c r="CK217" s="550"/>
      <c r="CL217" s="550"/>
      <c r="CM217" s="550"/>
      <c r="CN217" s="550"/>
      <c r="CO217" s="550"/>
      <c r="CP217" s="550"/>
      <c r="CQ217" s="550"/>
      <c r="CR217" s="550"/>
      <c r="CS217" s="550"/>
      <c r="CT217" s="550"/>
      <c r="CU217" s="550"/>
      <c r="CV217" s="550"/>
      <c r="CW217" s="550"/>
      <c r="CX217" s="550"/>
      <c r="CY217" s="550"/>
      <c r="CZ217" s="550"/>
      <c r="DA217" s="550"/>
    </row>
    <row r="218" spans="1:105" ht="6" customHeight="1" x14ac:dyDescent="0.25"/>
    <row r="219" spans="1:105" s="272" customFormat="1" ht="14.25" x14ac:dyDescent="0.2">
      <c r="A219" s="272" t="s">
        <v>246</v>
      </c>
      <c r="X219" s="495" t="s">
        <v>771</v>
      </c>
      <c r="Y219" s="495"/>
      <c r="Z219" s="495"/>
      <c r="AA219" s="495"/>
      <c r="AB219" s="495"/>
      <c r="AC219" s="495"/>
      <c r="AD219" s="495"/>
      <c r="AE219" s="495"/>
      <c r="AF219" s="495"/>
      <c r="AG219" s="495"/>
      <c r="AH219" s="495"/>
      <c r="AI219" s="495"/>
      <c r="AJ219" s="495"/>
      <c r="AK219" s="495"/>
      <c r="AL219" s="495"/>
      <c r="AM219" s="495"/>
      <c r="AN219" s="495"/>
      <c r="AO219" s="495"/>
      <c r="AP219" s="495"/>
      <c r="AQ219" s="495"/>
      <c r="AR219" s="495"/>
      <c r="AS219" s="495"/>
      <c r="AT219" s="495"/>
      <c r="AU219" s="495"/>
      <c r="AV219" s="495"/>
      <c r="AW219" s="495"/>
      <c r="AX219" s="495"/>
      <c r="AY219" s="495"/>
      <c r="AZ219" s="495"/>
      <c r="BA219" s="495"/>
      <c r="BB219" s="495"/>
      <c r="BC219" s="495"/>
      <c r="BD219" s="495"/>
      <c r="BE219" s="495"/>
      <c r="BF219" s="495"/>
      <c r="BG219" s="495"/>
      <c r="BH219" s="495"/>
      <c r="BI219" s="495"/>
      <c r="BJ219" s="495"/>
      <c r="BK219" s="495"/>
      <c r="BL219" s="495"/>
      <c r="BM219" s="495"/>
      <c r="BN219" s="495"/>
      <c r="BO219" s="495"/>
      <c r="BP219" s="495"/>
      <c r="BQ219" s="495"/>
      <c r="BR219" s="495"/>
      <c r="BS219" s="495"/>
      <c r="BT219" s="495"/>
      <c r="BU219" s="495"/>
      <c r="BV219" s="495"/>
      <c r="BW219" s="495"/>
      <c r="BX219" s="495"/>
      <c r="BY219" s="495"/>
      <c r="BZ219" s="495"/>
      <c r="CA219" s="495"/>
      <c r="CB219" s="495"/>
      <c r="CC219" s="495"/>
      <c r="CD219" s="495"/>
      <c r="CE219" s="495"/>
      <c r="CF219" s="495"/>
      <c r="CG219" s="495"/>
      <c r="CH219" s="495"/>
      <c r="CI219" s="495"/>
      <c r="CJ219" s="495"/>
      <c r="CK219" s="495"/>
      <c r="CL219" s="495"/>
      <c r="CM219" s="495"/>
      <c r="CN219" s="495"/>
      <c r="CO219" s="495"/>
      <c r="CP219" s="495"/>
      <c r="CQ219" s="495"/>
      <c r="CR219" s="495"/>
      <c r="CS219" s="495"/>
      <c r="CT219" s="495"/>
      <c r="CU219" s="495"/>
      <c r="CV219" s="495"/>
      <c r="CW219" s="495"/>
      <c r="CX219" s="495"/>
      <c r="CY219" s="495"/>
      <c r="CZ219" s="495"/>
      <c r="DA219" s="495"/>
    </row>
    <row r="220" spans="1:105" s="272" customFormat="1" ht="6" customHeight="1" x14ac:dyDescent="0.2"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F220" s="119"/>
      <c r="BG220" s="119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 s="119"/>
      <c r="CO220" s="119"/>
      <c r="CP220" s="119"/>
      <c r="CQ220" s="119"/>
      <c r="CR220" s="119"/>
      <c r="CS220" s="119"/>
      <c r="CT220" s="119"/>
      <c r="CU220" s="119"/>
      <c r="CV220" s="119"/>
      <c r="CW220" s="119"/>
      <c r="CX220" s="119"/>
      <c r="CY220" s="119"/>
      <c r="CZ220" s="119"/>
      <c r="DA220" s="119"/>
    </row>
    <row r="221" spans="1:105" s="272" customFormat="1" ht="14.25" x14ac:dyDescent="0.2">
      <c r="A221" s="496" t="s">
        <v>247</v>
      </c>
      <c r="B221" s="496"/>
      <c r="C221" s="496"/>
      <c r="D221" s="496"/>
      <c r="E221" s="496"/>
      <c r="F221" s="496"/>
      <c r="G221" s="496"/>
      <c r="H221" s="496"/>
      <c r="I221" s="496"/>
      <c r="J221" s="496"/>
      <c r="K221" s="496"/>
      <c r="L221" s="496"/>
      <c r="M221" s="496"/>
      <c r="N221" s="496"/>
      <c r="O221" s="496"/>
      <c r="P221" s="496"/>
      <c r="Q221" s="496"/>
      <c r="R221" s="496"/>
      <c r="S221" s="496"/>
      <c r="T221" s="496"/>
      <c r="U221" s="496"/>
      <c r="V221" s="496"/>
      <c r="W221" s="496"/>
      <c r="X221" s="496"/>
      <c r="Y221" s="496"/>
      <c r="Z221" s="496"/>
      <c r="AA221" s="496"/>
      <c r="AB221" s="496"/>
      <c r="AC221" s="496"/>
      <c r="AD221" s="496"/>
      <c r="AE221" s="496"/>
      <c r="AF221" s="496"/>
      <c r="AG221" s="496"/>
      <c r="AH221" s="496"/>
      <c r="AI221" s="496"/>
      <c r="AJ221" s="496"/>
      <c r="AK221" s="496"/>
      <c r="AL221" s="496"/>
      <c r="AM221" s="496"/>
      <c r="AN221" s="496"/>
      <c r="AO221" s="496"/>
      <c r="AP221" s="497">
        <v>2</v>
      </c>
      <c r="AQ221" s="497"/>
      <c r="AR221" s="497"/>
      <c r="AS221" s="497"/>
      <c r="AT221" s="497"/>
      <c r="AU221" s="497"/>
      <c r="AV221" s="497"/>
      <c r="AW221" s="497"/>
      <c r="AX221" s="497"/>
      <c r="AY221" s="497"/>
      <c r="AZ221" s="497"/>
      <c r="BA221" s="497"/>
      <c r="BB221" s="497"/>
      <c r="BC221" s="497"/>
      <c r="BD221" s="497"/>
      <c r="BE221" s="497"/>
      <c r="BF221" s="497"/>
      <c r="BG221" s="497"/>
      <c r="BH221" s="497"/>
      <c r="BI221" s="497"/>
      <c r="BJ221" s="497"/>
      <c r="BK221" s="497"/>
      <c r="BL221" s="497"/>
      <c r="BM221" s="497"/>
      <c r="BN221" s="497"/>
      <c r="BO221" s="497"/>
      <c r="BP221" s="497"/>
      <c r="BQ221" s="497"/>
      <c r="BR221" s="497"/>
      <c r="BS221" s="497"/>
      <c r="BT221" s="497"/>
      <c r="BU221" s="497"/>
      <c r="BV221" s="497"/>
      <c r="BW221" s="497"/>
      <c r="BX221" s="497"/>
      <c r="BY221" s="497"/>
      <c r="BZ221" s="497"/>
      <c r="CA221" s="497"/>
      <c r="CB221" s="497"/>
      <c r="CC221" s="497"/>
      <c r="CD221" s="497"/>
      <c r="CE221" s="497"/>
      <c r="CF221" s="497"/>
      <c r="CG221" s="497"/>
      <c r="CH221" s="497"/>
      <c r="CI221" s="497"/>
      <c r="CJ221" s="497"/>
      <c r="CK221" s="497"/>
      <c r="CL221" s="497"/>
      <c r="CM221" s="497"/>
      <c r="CN221" s="497"/>
      <c r="CO221" s="497"/>
      <c r="CP221" s="497"/>
      <c r="CQ221" s="497"/>
      <c r="CR221" s="497"/>
      <c r="CS221" s="497"/>
      <c r="CT221" s="497"/>
      <c r="CU221" s="497"/>
      <c r="CV221" s="497"/>
      <c r="CW221" s="497"/>
      <c r="CX221" s="497"/>
      <c r="CY221" s="497"/>
      <c r="CZ221" s="497"/>
      <c r="DA221" s="497"/>
    </row>
    <row r="222" spans="1:105" ht="10.5" customHeight="1" x14ac:dyDescent="0.25"/>
    <row r="223" spans="1:105" s="273" customFormat="1" ht="45" customHeight="1" x14ac:dyDescent="0.25">
      <c r="A223" s="503" t="s">
        <v>249</v>
      </c>
      <c r="B223" s="504"/>
      <c r="C223" s="504"/>
      <c r="D223" s="504"/>
      <c r="E223" s="504"/>
      <c r="F223" s="504"/>
      <c r="G223" s="505"/>
      <c r="H223" s="503" t="s">
        <v>0</v>
      </c>
      <c r="I223" s="504"/>
      <c r="J223" s="504"/>
      <c r="K223" s="504"/>
      <c r="L223" s="504"/>
      <c r="M223" s="504"/>
      <c r="N223" s="504"/>
      <c r="O223" s="504"/>
      <c r="P223" s="504"/>
      <c r="Q223" s="504"/>
      <c r="R223" s="504"/>
      <c r="S223" s="504"/>
      <c r="T223" s="504"/>
      <c r="U223" s="504"/>
      <c r="V223" s="504"/>
      <c r="W223" s="504"/>
      <c r="X223" s="504"/>
      <c r="Y223" s="504"/>
      <c r="Z223" s="504"/>
      <c r="AA223" s="504"/>
      <c r="AB223" s="504"/>
      <c r="AC223" s="504"/>
      <c r="AD223" s="504"/>
      <c r="AE223" s="504"/>
      <c r="AF223" s="504"/>
      <c r="AG223" s="504"/>
      <c r="AH223" s="504"/>
      <c r="AI223" s="504"/>
      <c r="AJ223" s="504"/>
      <c r="AK223" s="504"/>
      <c r="AL223" s="504"/>
      <c r="AM223" s="504"/>
      <c r="AN223" s="504"/>
      <c r="AO223" s="504"/>
      <c r="AP223" s="504"/>
      <c r="AQ223" s="504"/>
      <c r="AR223" s="504"/>
      <c r="AS223" s="504"/>
      <c r="AT223" s="504"/>
      <c r="AU223" s="504"/>
      <c r="AV223" s="504"/>
      <c r="AW223" s="504"/>
      <c r="AX223" s="504"/>
      <c r="AY223" s="504"/>
      <c r="AZ223" s="504"/>
      <c r="BA223" s="504"/>
      <c r="BB223" s="504"/>
      <c r="BC223" s="505"/>
      <c r="BD223" s="503" t="s">
        <v>297</v>
      </c>
      <c r="BE223" s="504"/>
      <c r="BF223" s="504"/>
      <c r="BG223" s="504"/>
      <c r="BH223" s="504"/>
      <c r="BI223" s="504"/>
      <c r="BJ223" s="504"/>
      <c r="BK223" s="504"/>
      <c r="BL223" s="504"/>
      <c r="BM223" s="504"/>
      <c r="BN223" s="504"/>
      <c r="BO223" s="504"/>
      <c r="BP223" s="504"/>
      <c r="BQ223" s="504"/>
      <c r="BR223" s="504"/>
      <c r="BS223" s="505"/>
      <c r="BT223" s="503" t="s">
        <v>298</v>
      </c>
      <c r="BU223" s="504"/>
      <c r="BV223" s="504"/>
      <c r="BW223" s="504"/>
      <c r="BX223" s="504"/>
      <c r="BY223" s="504"/>
      <c r="BZ223" s="504"/>
      <c r="CA223" s="504"/>
      <c r="CB223" s="504"/>
      <c r="CC223" s="504"/>
      <c r="CD223" s="504"/>
      <c r="CE223" s="504"/>
      <c r="CF223" s="504"/>
      <c r="CG223" s="504"/>
      <c r="CH223" s="504"/>
      <c r="CI223" s="505"/>
      <c r="CJ223" s="503" t="s">
        <v>299</v>
      </c>
      <c r="CK223" s="504"/>
      <c r="CL223" s="504"/>
      <c r="CM223" s="504"/>
      <c r="CN223" s="504"/>
      <c r="CO223" s="504"/>
      <c r="CP223" s="504"/>
      <c r="CQ223" s="504"/>
      <c r="CR223" s="504"/>
      <c r="CS223" s="504"/>
      <c r="CT223" s="504"/>
      <c r="CU223" s="504"/>
      <c r="CV223" s="504"/>
      <c r="CW223" s="504"/>
      <c r="CX223" s="504"/>
      <c r="CY223" s="504"/>
      <c r="CZ223" s="504"/>
      <c r="DA223" s="505"/>
    </row>
    <row r="224" spans="1:105" s="122" customFormat="1" ht="12.75" x14ac:dyDescent="0.25">
      <c r="A224" s="491">
        <v>1</v>
      </c>
      <c r="B224" s="491"/>
      <c r="C224" s="491"/>
      <c r="D224" s="491"/>
      <c r="E224" s="491"/>
      <c r="F224" s="491"/>
      <c r="G224" s="491"/>
      <c r="H224" s="491">
        <v>2</v>
      </c>
      <c r="I224" s="491"/>
      <c r="J224" s="491"/>
      <c r="K224" s="491"/>
      <c r="L224" s="491"/>
      <c r="M224" s="491"/>
      <c r="N224" s="491"/>
      <c r="O224" s="491"/>
      <c r="P224" s="491"/>
      <c r="Q224" s="491"/>
      <c r="R224" s="491"/>
      <c r="S224" s="491"/>
      <c r="T224" s="491"/>
      <c r="U224" s="491"/>
      <c r="V224" s="491"/>
      <c r="W224" s="491"/>
      <c r="X224" s="491"/>
      <c r="Y224" s="491"/>
      <c r="Z224" s="491"/>
      <c r="AA224" s="491"/>
      <c r="AB224" s="491"/>
      <c r="AC224" s="491"/>
      <c r="AD224" s="491"/>
      <c r="AE224" s="491"/>
      <c r="AF224" s="491"/>
      <c r="AG224" s="491"/>
      <c r="AH224" s="491"/>
      <c r="AI224" s="491"/>
      <c r="AJ224" s="491"/>
      <c r="AK224" s="491"/>
      <c r="AL224" s="491"/>
      <c r="AM224" s="491"/>
      <c r="AN224" s="491"/>
      <c r="AO224" s="491"/>
      <c r="AP224" s="491"/>
      <c r="AQ224" s="491"/>
      <c r="AR224" s="491"/>
      <c r="AS224" s="491"/>
      <c r="AT224" s="491"/>
      <c r="AU224" s="491"/>
      <c r="AV224" s="491"/>
      <c r="AW224" s="491"/>
      <c r="AX224" s="491"/>
      <c r="AY224" s="491"/>
      <c r="AZ224" s="491"/>
      <c r="BA224" s="491"/>
      <c r="BB224" s="491"/>
      <c r="BC224" s="491"/>
      <c r="BD224" s="491">
        <v>3</v>
      </c>
      <c r="BE224" s="491"/>
      <c r="BF224" s="491"/>
      <c r="BG224" s="491"/>
      <c r="BH224" s="491"/>
      <c r="BI224" s="491"/>
      <c r="BJ224" s="491"/>
      <c r="BK224" s="491"/>
      <c r="BL224" s="491"/>
      <c r="BM224" s="491"/>
      <c r="BN224" s="491"/>
      <c r="BO224" s="491"/>
      <c r="BP224" s="491"/>
      <c r="BQ224" s="491"/>
      <c r="BR224" s="491"/>
      <c r="BS224" s="491"/>
      <c r="BT224" s="491">
        <v>4</v>
      </c>
      <c r="BU224" s="491"/>
      <c r="BV224" s="491"/>
      <c r="BW224" s="491"/>
      <c r="BX224" s="491"/>
      <c r="BY224" s="491"/>
      <c r="BZ224" s="491"/>
      <c r="CA224" s="491"/>
      <c r="CB224" s="491"/>
      <c r="CC224" s="491"/>
      <c r="CD224" s="491"/>
      <c r="CE224" s="491"/>
      <c r="CF224" s="491"/>
      <c r="CG224" s="491"/>
      <c r="CH224" s="491"/>
      <c r="CI224" s="491"/>
      <c r="CJ224" s="491">
        <v>5</v>
      </c>
      <c r="CK224" s="491"/>
      <c r="CL224" s="491"/>
      <c r="CM224" s="491"/>
      <c r="CN224" s="491"/>
      <c r="CO224" s="491"/>
      <c r="CP224" s="491"/>
      <c r="CQ224" s="491"/>
      <c r="CR224" s="491"/>
      <c r="CS224" s="491"/>
      <c r="CT224" s="491"/>
      <c r="CU224" s="491"/>
      <c r="CV224" s="491"/>
      <c r="CW224" s="491"/>
      <c r="CX224" s="491"/>
      <c r="CY224" s="491"/>
      <c r="CZ224" s="491"/>
      <c r="DA224" s="491"/>
    </row>
    <row r="225" spans="1:105" s="123" customFormat="1" ht="15" customHeight="1" x14ac:dyDescent="0.25">
      <c r="A225" s="519" t="s">
        <v>274</v>
      </c>
      <c r="B225" s="520"/>
      <c r="C225" s="520"/>
      <c r="D225" s="520"/>
      <c r="E225" s="520"/>
      <c r="F225" s="520"/>
      <c r="G225" s="521"/>
      <c r="H225" s="522" t="s">
        <v>543</v>
      </c>
      <c r="I225" s="523"/>
      <c r="J225" s="523"/>
      <c r="K225" s="523"/>
      <c r="L225" s="523"/>
      <c r="M225" s="523"/>
      <c r="N225" s="523"/>
      <c r="O225" s="523"/>
      <c r="P225" s="523"/>
      <c r="Q225" s="523"/>
      <c r="R225" s="523"/>
      <c r="S225" s="523"/>
      <c r="T225" s="523"/>
      <c r="U225" s="523"/>
      <c r="V225" s="523"/>
      <c r="W225" s="523"/>
      <c r="X225" s="523"/>
      <c r="Y225" s="523"/>
      <c r="Z225" s="523"/>
      <c r="AA225" s="523"/>
      <c r="AB225" s="523"/>
      <c r="AC225" s="523"/>
      <c r="AD225" s="523"/>
      <c r="AE225" s="523"/>
      <c r="AF225" s="523"/>
      <c r="AG225" s="523"/>
      <c r="AH225" s="523"/>
      <c r="AI225" s="523"/>
      <c r="AJ225" s="523"/>
      <c r="AK225" s="523"/>
      <c r="AL225" s="523"/>
      <c r="AM225" s="523"/>
      <c r="AN225" s="523"/>
      <c r="AO225" s="523"/>
      <c r="AP225" s="523"/>
      <c r="AQ225" s="523"/>
      <c r="AR225" s="523"/>
      <c r="AS225" s="523"/>
      <c r="AT225" s="523"/>
      <c r="AU225" s="523"/>
      <c r="AV225" s="523"/>
      <c r="AW225" s="523"/>
      <c r="AX225" s="523"/>
      <c r="AY225" s="523"/>
      <c r="AZ225" s="523"/>
      <c r="BA225" s="523"/>
      <c r="BB225" s="523"/>
      <c r="BC225" s="524"/>
      <c r="BD225" s="515" t="s">
        <v>451</v>
      </c>
      <c r="BE225" s="516"/>
      <c r="BF225" s="516"/>
      <c r="BG225" s="516"/>
      <c r="BH225" s="516"/>
      <c r="BI225" s="516"/>
      <c r="BJ225" s="516"/>
      <c r="BK225" s="516"/>
      <c r="BL225" s="516"/>
      <c r="BM225" s="516"/>
      <c r="BN225" s="516"/>
      <c r="BO225" s="516"/>
      <c r="BP225" s="516"/>
      <c r="BQ225" s="516"/>
      <c r="BR225" s="516"/>
      <c r="BS225" s="517"/>
      <c r="BT225" s="515" t="s">
        <v>451</v>
      </c>
      <c r="BU225" s="516"/>
      <c r="BV225" s="516"/>
      <c r="BW225" s="516"/>
      <c r="BX225" s="516"/>
      <c r="BY225" s="516"/>
      <c r="BZ225" s="516"/>
      <c r="CA225" s="516"/>
      <c r="CB225" s="516"/>
      <c r="CC225" s="516"/>
      <c r="CD225" s="516"/>
      <c r="CE225" s="516"/>
      <c r="CF225" s="516"/>
      <c r="CG225" s="516"/>
      <c r="CH225" s="516"/>
      <c r="CI225" s="517"/>
      <c r="CJ225" s="480">
        <v>122600</v>
      </c>
      <c r="CK225" s="480"/>
      <c r="CL225" s="480"/>
      <c r="CM225" s="480"/>
      <c r="CN225" s="480"/>
      <c r="CO225" s="480"/>
      <c r="CP225" s="480"/>
      <c r="CQ225" s="480"/>
      <c r="CR225" s="480"/>
      <c r="CS225" s="480"/>
      <c r="CT225" s="480"/>
      <c r="CU225" s="480"/>
      <c r="CV225" s="480"/>
      <c r="CW225" s="480"/>
      <c r="CX225" s="480"/>
      <c r="CY225" s="480"/>
      <c r="CZ225" s="480"/>
      <c r="DA225" s="480"/>
    </row>
    <row r="226" spans="1:105" s="123" customFormat="1" ht="15" customHeight="1" x14ac:dyDescent="0.25">
      <c r="A226" s="484" t="s">
        <v>282</v>
      </c>
      <c r="B226" s="484"/>
      <c r="C226" s="484"/>
      <c r="D226" s="484"/>
      <c r="E226" s="484"/>
      <c r="F226" s="484"/>
      <c r="G226" s="484"/>
      <c r="H226" s="549" t="s">
        <v>845</v>
      </c>
      <c r="I226" s="549"/>
      <c r="J226" s="549"/>
      <c r="K226" s="549"/>
      <c r="L226" s="549"/>
      <c r="M226" s="549"/>
      <c r="N226" s="549"/>
      <c r="O226" s="549"/>
      <c r="P226" s="549"/>
      <c r="Q226" s="549"/>
      <c r="R226" s="549"/>
      <c r="S226" s="549"/>
      <c r="T226" s="549"/>
      <c r="U226" s="549"/>
      <c r="V226" s="549"/>
      <c r="W226" s="549"/>
      <c r="X226" s="549"/>
      <c r="Y226" s="549"/>
      <c r="Z226" s="549"/>
      <c r="AA226" s="549"/>
      <c r="AB226" s="549"/>
      <c r="AC226" s="549"/>
      <c r="AD226" s="549"/>
      <c r="AE226" s="549"/>
      <c r="AF226" s="549"/>
      <c r="AG226" s="549"/>
      <c r="AH226" s="549"/>
      <c r="AI226" s="549"/>
      <c r="AJ226" s="549"/>
      <c r="AK226" s="549"/>
      <c r="AL226" s="549"/>
      <c r="AM226" s="549"/>
      <c r="AN226" s="549"/>
      <c r="AO226" s="549"/>
      <c r="AP226" s="549"/>
      <c r="AQ226" s="549"/>
      <c r="AR226" s="549"/>
      <c r="AS226" s="549"/>
      <c r="AT226" s="549"/>
      <c r="AU226" s="549"/>
      <c r="AV226" s="549"/>
      <c r="AW226" s="549"/>
      <c r="AX226" s="549"/>
      <c r="AY226" s="549"/>
      <c r="AZ226" s="549"/>
      <c r="BA226" s="549"/>
      <c r="BB226" s="549"/>
      <c r="BC226" s="549"/>
      <c r="BD226" s="480">
        <v>5600</v>
      </c>
      <c r="BE226" s="480"/>
      <c r="BF226" s="480"/>
      <c r="BG226" s="480"/>
      <c r="BH226" s="480"/>
      <c r="BI226" s="480"/>
      <c r="BJ226" s="480"/>
      <c r="BK226" s="480"/>
      <c r="BL226" s="480"/>
      <c r="BM226" s="480"/>
      <c r="BN226" s="480"/>
      <c r="BO226" s="480"/>
      <c r="BP226" s="480"/>
      <c r="BQ226" s="480"/>
      <c r="BR226" s="480"/>
      <c r="BS226" s="480"/>
      <c r="BT226" s="480">
        <v>48</v>
      </c>
      <c r="BU226" s="480"/>
      <c r="BV226" s="480"/>
      <c r="BW226" s="480"/>
      <c r="BX226" s="480"/>
      <c r="BY226" s="480"/>
      <c r="BZ226" s="480"/>
      <c r="CA226" s="480"/>
      <c r="CB226" s="480"/>
      <c r="CC226" s="480"/>
      <c r="CD226" s="480"/>
      <c r="CE226" s="480"/>
      <c r="CF226" s="480"/>
      <c r="CG226" s="480"/>
      <c r="CH226" s="480"/>
      <c r="CI226" s="480"/>
      <c r="CJ226" s="480">
        <v>268800</v>
      </c>
      <c r="CK226" s="480"/>
      <c r="CL226" s="480"/>
      <c r="CM226" s="480"/>
      <c r="CN226" s="480"/>
      <c r="CO226" s="480"/>
      <c r="CP226" s="480"/>
      <c r="CQ226" s="480"/>
      <c r="CR226" s="480"/>
      <c r="CS226" s="480"/>
      <c r="CT226" s="480"/>
      <c r="CU226" s="480"/>
      <c r="CV226" s="480"/>
      <c r="CW226" s="480"/>
      <c r="CX226" s="480"/>
      <c r="CY226" s="480"/>
      <c r="CZ226" s="480"/>
      <c r="DA226" s="480"/>
    </row>
    <row r="227" spans="1:105" s="123" customFormat="1" ht="15" customHeight="1" x14ac:dyDescent="0.25">
      <c r="A227" s="519" t="s">
        <v>293</v>
      </c>
      <c r="B227" s="520"/>
      <c r="C227" s="520"/>
      <c r="D227" s="520"/>
      <c r="E227" s="520"/>
      <c r="F227" s="520"/>
      <c r="G227" s="521"/>
      <c r="H227" s="522" t="s">
        <v>884</v>
      </c>
      <c r="I227" s="523"/>
      <c r="J227" s="523"/>
      <c r="K227" s="523"/>
      <c r="L227" s="523"/>
      <c r="M227" s="523"/>
      <c r="N227" s="523"/>
      <c r="O227" s="523"/>
      <c r="P227" s="523"/>
      <c r="Q227" s="523"/>
      <c r="R227" s="523"/>
      <c r="S227" s="523"/>
      <c r="T227" s="523"/>
      <c r="U227" s="523"/>
      <c r="V227" s="523"/>
      <c r="W227" s="523"/>
      <c r="X227" s="523"/>
      <c r="Y227" s="523"/>
      <c r="Z227" s="523"/>
      <c r="AA227" s="523"/>
      <c r="AB227" s="523"/>
      <c r="AC227" s="523"/>
      <c r="AD227" s="523"/>
      <c r="AE227" s="523"/>
      <c r="AF227" s="523"/>
      <c r="AG227" s="523"/>
      <c r="AH227" s="523"/>
      <c r="AI227" s="523"/>
      <c r="AJ227" s="523"/>
      <c r="AK227" s="523"/>
      <c r="AL227" s="523"/>
      <c r="AM227" s="523"/>
      <c r="AN227" s="523"/>
      <c r="AO227" s="523"/>
      <c r="AP227" s="523"/>
      <c r="AQ227" s="523"/>
      <c r="AR227" s="523"/>
      <c r="AS227" s="523"/>
      <c r="AT227" s="523"/>
      <c r="AU227" s="523"/>
      <c r="AV227" s="523"/>
      <c r="AW227" s="523"/>
      <c r="AX227" s="523"/>
      <c r="AY227" s="523"/>
      <c r="AZ227" s="523"/>
      <c r="BA227" s="523"/>
      <c r="BB227" s="523"/>
      <c r="BC227" s="524"/>
      <c r="BD227" s="515">
        <v>1862.31</v>
      </c>
      <c r="BE227" s="516"/>
      <c r="BF227" s="516"/>
      <c r="BG227" s="516"/>
      <c r="BH227" s="516"/>
      <c r="BI227" s="516"/>
      <c r="BJ227" s="516"/>
      <c r="BK227" s="516"/>
      <c r="BL227" s="516"/>
      <c r="BM227" s="516"/>
      <c r="BN227" s="516"/>
      <c r="BO227" s="516"/>
      <c r="BP227" s="516"/>
      <c r="BQ227" s="516"/>
      <c r="BR227" s="516"/>
      <c r="BS227" s="517"/>
      <c r="BT227" s="515">
        <v>74</v>
      </c>
      <c r="BU227" s="516"/>
      <c r="BV227" s="516"/>
      <c r="BW227" s="516"/>
      <c r="BX227" s="516"/>
      <c r="BY227" s="516"/>
      <c r="BZ227" s="516"/>
      <c r="CA227" s="516"/>
      <c r="CB227" s="516"/>
      <c r="CC227" s="516"/>
      <c r="CD227" s="516"/>
      <c r="CE227" s="516"/>
      <c r="CF227" s="516"/>
      <c r="CG227" s="516"/>
      <c r="CH227" s="516"/>
      <c r="CI227" s="517"/>
      <c r="CJ227" s="515">
        <v>137811.01999999999</v>
      </c>
      <c r="CK227" s="516"/>
      <c r="CL227" s="516"/>
      <c r="CM227" s="516"/>
      <c r="CN227" s="516"/>
      <c r="CO227" s="516"/>
      <c r="CP227" s="516"/>
      <c r="CQ227" s="516"/>
      <c r="CR227" s="516"/>
      <c r="CS227" s="516"/>
      <c r="CT227" s="516"/>
      <c r="CU227" s="516"/>
      <c r="CV227" s="516"/>
      <c r="CW227" s="516"/>
      <c r="CX227" s="516"/>
      <c r="CY227" s="516"/>
      <c r="CZ227" s="516"/>
      <c r="DA227" s="517"/>
    </row>
    <row r="228" spans="1:105" s="122" customFormat="1" ht="12.75" x14ac:dyDescent="0.25">
      <c r="A228" s="528">
        <v>4</v>
      </c>
      <c r="B228" s="529"/>
      <c r="C228" s="529"/>
      <c r="D228" s="529"/>
      <c r="E228" s="529"/>
      <c r="F228" s="529"/>
      <c r="G228" s="530"/>
      <c r="H228" s="534" t="s">
        <v>882</v>
      </c>
      <c r="I228" s="535"/>
      <c r="J228" s="535"/>
      <c r="K228" s="535"/>
      <c r="L228" s="535"/>
      <c r="M228" s="535"/>
      <c r="N228" s="535"/>
      <c r="O228" s="535"/>
      <c r="P228" s="535"/>
      <c r="Q228" s="535"/>
      <c r="R228" s="535"/>
      <c r="S228" s="535"/>
      <c r="T228" s="535"/>
      <c r="U228" s="535"/>
      <c r="V228" s="535"/>
      <c r="W228" s="535"/>
      <c r="X228" s="535"/>
      <c r="Y228" s="535"/>
      <c r="Z228" s="535"/>
      <c r="AA228" s="535"/>
      <c r="AB228" s="535"/>
      <c r="AC228" s="535"/>
      <c r="AD228" s="535"/>
      <c r="AE228" s="535"/>
      <c r="AF228" s="535"/>
      <c r="AG228" s="535"/>
      <c r="AH228" s="535"/>
      <c r="AI228" s="535"/>
      <c r="AJ228" s="535"/>
      <c r="AK228" s="535"/>
      <c r="AL228" s="535"/>
      <c r="AM228" s="535"/>
      <c r="AN228" s="535"/>
      <c r="AO228" s="535"/>
      <c r="AP228" s="535"/>
      <c r="AQ228" s="535"/>
      <c r="AR228" s="535"/>
      <c r="AS228" s="535"/>
      <c r="AT228" s="535"/>
      <c r="AU228" s="535"/>
      <c r="AV228" s="535"/>
      <c r="AW228" s="535"/>
      <c r="AX228" s="535"/>
      <c r="AY228" s="535"/>
      <c r="AZ228" s="535"/>
      <c r="BA228" s="535"/>
      <c r="BB228" s="535"/>
      <c r="BC228" s="536"/>
      <c r="BD228" s="528">
        <v>31</v>
      </c>
      <c r="BE228" s="529"/>
      <c r="BF228" s="529"/>
      <c r="BG228" s="529"/>
      <c r="BH228" s="529"/>
      <c r="BI228" s="529"/>
      <c r="BJ228" s="529"/>
      <c r="BK228" s="529"/>
      <c r="BL228" s="529"/>
      <c r="BM228" s="529"/>
      <c r="BN228" s="529"/>
      <c r="BO228" s="529"/>
      <c r="BP228" s="529"/>
      <c r="BQ228" s="529"/>
      <c r="BR228" s="529"/>
      <c r="BS228" s="530"/>
      <c r="BT228" s="528">
        <v>1000</v>
      </c>
      <c r="BU228" s="529"/>
      <c r="BV228" s="529"/>
      <c r="BW228" s="529"/>
      <c r="BX228" s="529"/>
      <c r="BY228" s="529"/>
      <c r="BZ228" s="529"/>
      <c r="CA228" s="529"/>
      <c r="CB228" s="529"/>
      <c r="CC228" s="529"/>
      <c r="CD228" s="529"/>
      <c r="CE228" s="529"/>
      <c r="CF228" s="529"/>
      <c r="CG228" s="529"/>
      <c r="CH228" s="529"/>
      <c r="CI228" s="530"/>
      <c r="CJ228" s="528">
        <v>31000</v>
      </c>
      <c r="CK228" s="529"/>
      <c r="CL228" s="529"/>
      <c r="CM228" s="529"/>
      <c r="CN228" s="529"/>
      <c r="CO228" s="529"/>
      <c r="CP228" s="529"/>
      <c r="CQ228" s="529"/>
      <c r="CR228" s="529"/>
      <c r="CS228" s="529"/>
      <c r="CT228" s="529"/>
      <c r="CU228" s="529"/>
      <c r="CV228" s="529"/>
      <c r="CW228" s="529"/>
      <c r="CX228" s="529"/>
      <c r="CY228" s="529"/>
      <c r="CZ228" s="529"/>
      <c r="DA228" s="530"/>
    </row>
    <row r="229" spans="1:105" s="123" customFormat="1" ht="15" customHeight="1" x14ac:dyDescent="0.25">
      <c r="A229" s="484"/>
      <c r="B229" s="484"/>
      <c r="C229" s="484"/>
      <c r="D229" s="484"/>
      <c r="E229" s="484"/>
      <c r="F229" s="484"/>
      <c r="G229" s="484"/>
      <c r="H229" s="488" t="s">
        <v>259</v>
      </c>
      <c r="I229" s="488"/>
      <c r="J229" s="488"/>
      <c r="K229" s="488"/>
      <c r="L229" s="488"/>
      <c r="M229" s="488"/>
      <c r="N229" s="488"/>
      <c r="O229" s="488"/>
      <c r="P229" s="488"/>
      <c r="Q229" s="488"/>
      <c r="R229" s="488"/>
      <c r="S229" s="488"/>
      <c r="T229" s="488"/>
      <c r="U229" s="488"/>
      <c r="V229" s="488"/>
      <c r="W229" s="488"/>
      <c r="X229" s="488"/>
      <c r="Y229" s="488"/>
      <c r="Z229" s="488"/>
      <c r="AA229" s="488"/>
      <c r="AB229" s="488"/>
      <c r="AC229" s="488"/>
      <c r="AD229" s="488"/>
      <c r="AE229" s="488"/>
      <c r="AF229" s="488"/>
      <c r="AG229" s="488"/>
      <c r="AH229" s="488"/>
      <c r="AI229" s="488"/>
      <c r="AJ229" s="488"/>
      <c r="AK229" s="488"/>
      <c r="AL229" s="488"/>
      <c r="AM229" s="488"/>
      <c r="AN229" s="488"/>
      <c r="AO229" s="488"/>
      <c r="AP229" s="488"/>
      <c r="AQ229" s="488"/>
      <c r="AR229" s="488"/>
      <c r="AS229" s="488"/>
      <c r="AT229" s="488"/>
      <c r="AU229" s="488"/>
      <c r="AV229" s="488"/>
      <c r="AW229" s="488"/>
      <c r="AX229" s="488"/>
      <c r="AY229" s="488"/>
      <c r="AZ229" s="488"/>
      <c r="BA229" s="488"/>
      <c r="BB229" s="488"/>
      <c r="BC229" s="489"/>
      <c r="BD229" s="480" t="s">
        <v>7</v>
      </c>
      <c r="BE229" s="480"/>
      <c r="BF229" s="480"/>
      <c r="BG229" s="480"/>
      <c r="BH229" s="480"/>
      <c r="BI229" s="480"/>
      <c r="BJ229" s="480"/>
      <c r="BK229" s="480"/>
      <c r="BL229" s="480"/>
      <c r="BM229" s="480"/>
      <c r="BN229" s="480"/>
      <c r="BO229" s="480"/>
      <c r="BP229" s="480"/>
      <c r="BQ229" s="480"/>
      <c r="BR229" s="480"/>
      <c r="BS229" s="480"/>
      <c r="BT229" s="480" t="s">
        <v>7</v>
      </c>
      <c r="BU229" s="480"/>
      <c r="BV229" s="480"/>
      <c r="BW229" s="480"/>
      <c r="BX229" s="480"/>
      <c r="BY229" s="480"/>
      <c r="BZ229" s="480"/>
      <c r="CA229" s="480"/>
      <c r="CB229" s="480"/>
      <c r="CC229" s="480"/>
      <c r="CD229" s="480"/>
      <c r="CE229" s="480"/>
      <c r="CF229" s="480"/>
      <c r="CG229" s="480"/>
      <c r="CH229" s="480"/>
      <c r="CI229" s="480"/>
      <c r="CJ229" s="480">
        <f>SUM(CJ225:DA228)</f>
        <v>560211.02</v>
      </c>
      <c r="CK229" s="480"/>
      <c r="CL229" s="480"/>
      <c r="CM229" s="480"/>
      <c r="CN229" s="480"/>
      <c r="CO229" s="480"/>
      <c r="CP229" s="480"/>
      <c r="CQ229" s="480"/>
      <c r="CR229" s="480"/>
      <c r="CS229" s="480"/>
      <c r="CT229" s="480"/>
      <c r="CU229" s="480"/>
      <c r="CV229" s="480"/>
      <c r="CW229" s="480"/>
      <c r="CX229" s="480"/>
      <c r="CY229" s="480"/>
      <c r="CZ229" s="480"/>
      <c r="DA229" s="480"/>
    </row>
  </sheetData>
  <mergeCells count="788">
    <mergeCell ref="A140:G140"/>
    <mergeCell ref="H140:BS140"/>
    <mergeCell ref="BT140:CI140"/>
    <mergeCell ref="CJ140:DA140"/>
    <mergeCell ref="A141:G141"/>
    <mergeCell ref="H141:BS141"/>
    <mergeCell ref="BT141:CI141"/>
    <mergeCell ref="CJ141:DA141"/>
    <mergeCell ref="A148:G148"/>
    <mergeCell ref="H148:BS148"/>
    <mergeCell ref="BT148:CI148"/>
    <mergeCell ref="CJ148:DA148"/>
    <mergeCell ref="H144:BS144"/>
    <mergeCell ref="H145:BS145"/>
    <mergeCell ref="H146:BS146"/>
    <mergeCell ref="A144:G144"/>
    <mergeCell ref="A145:G145"/>
    <mergeCell ref="A146:G146"/>
    <mergeCell ref="BT144:CI144"/>
    <mergeCell ref="BT145:CI145"/>
    <mergeCell ref="BT146:CI146"/>
    <mergeCell ref="A139:G139"/>
    <mergeCell ref="H139:BS139"/>
    <mergeCell ref="BT139:CI139"/>
    <mergeCell ref="CJ139:DA139"/>
    <mergeCell ref="BT138:CI138"/>
    <mergeCell ref="CJ138:DA138"/>
    <mergeCell ref="A137:G137"/>
    <mergeCell ref="H137:BS137"/>
    <mergeCell ref="BT137:CI137"/>
    <mergeCell ref="CJ137:DA137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89:G89"/>
    <mergeCell ref="H89:AO89"/>
    <mergeCell ref="AP89:BE89"/>
    <mergeCell ref="BF89:BU89"/>
    <mergeCell ref="BV89:CK89"/>
    <mergeCell ref="CL89:DA89"/>
    <mergeCell ref="A90:G90"/>
    <mergeCell ref="H90:AO90"/>
    <mergeCell ref="AP90:BE90"/>
    <mergeCell ref="BF90:BU90"/>
    <mergeCell ref="BV90:CK90"/>
    <mergeCell ref="CL90:DA90"/>
    <mergeCell ref="CJ9:DA9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9:F9"/>
    <mergeCell ref="G9:AD9"/>
    <mergeCell ref="AE9:BC9"/>
    <mergeCell ref="BD9:BS9"/>
    <mergeCell ref="BT9:CI9"/>
    <mergeCell ref="A2:DA2"/>
    <mergeCell ref="A4:F4"/>
    <mergeCell ref="G4:AD4"/>
    <mergeCell ref="AE4:BC4"/>
    <mergeCell ref="BD4:BS4"/>
    <mergeCell ref="BT4:CI4"/>
    <mergeCell ref="CJ4:DA4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14:F14"/>
    <mergeCell ref="G14:AD14"/>
    <mergeCell ref="AE14:AY14"/>
    <mergeCell ref="AZ14:BQ14"/>
    <mergeCell ref="BR14:CI14"/>
    <mergeCell ref="CJ14:DA14"/>
    <mergeCell ref="A11:DA11"/>
    <mergeCell ref="A13:F13"/>
    <mergeCell ref="G13:AD13"/>
    <mergeCell ref="AE13:AY13"/>
    <mergeCell ref="AZ13:BQ13"/>
    <mergeCell ref="BR13:CI13"/>
    <mergeCell ref="CJ13:DA13"/>
    <mergeCell ref="A19:F19"/>
    <mergeCell ref="G19:AD19"/>
    <mergeCell ref="AE19:AY19"/>
    <mergeCell ref="AZ19:BQ19"/>
    <mergeCell ref="BR19:CI19"/>
    <mergeCell ref="CJ19:DA19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7:F17"/>
    <mergeCell ref="G17:AD17"/>
    <mergeCell ref="AE17:AY17"/>
    <mergeCell ref="AZ17:BQ17"/>
    <mergeCell ref="BR17:CI17"/>
    <mergeCell ref="CJ17:DA17"/>
    <mergeCell ref="A21:DA21"/>
    <mergeCell ref="A23:F23"/>
    <mergeCell ref="G23:BV23"/>
    <mergeCell ref="BW23:CL23"/>
    <mergeCell ref="CM23:DA23"/>
    <mergeCell ref="A24:F24"/>
    <mergeCell ref="G24:BV24"/>
    <mergeCell ref="BW24:CL24"/>
    <mergeCell ref="CM24:DA24"/>
    <mergeCell ref="A28:F28"/>
    <mergeCell ref="H28:BV28"/>
    <mergeCell ref="BW28:CL28"/>
    <mergeCell ref="CM28:DA28"/>
    <mergeCell ref="A29:F29"/>
    <mergeCell ref="H29:BV29"/>
    <mergeCell ref="BW29:CL29"/>
    <mergeCell ref="CM29:DA29"/>
    <mergeCell ref="A25:F25"/>
    <mergeCell ref="H25:BV25"/>
    <mergeCell ref="BW25:CL25"/>
    <mergeCell ref="CM25:DA25"/>
    <mergeCell ref="A26:F27"/>
    <mergeCell ref="H26:BV26"/>
    <mergeCell ref="BW26:CL27"/>
    <mergeCell ref="CM26:DA27"/>
    <mergeCell ref="H27:BV27"/>
    <mergeCell ref="A30:F30"/>
    <mergeCell ref="H30:BV30"/>
    <mergeCell ref="BW30:CL30"/>
    <mergeCell ref="CM30:DA30"/>
    <mergeCell ref="A31:F32"/>
    <mergeCell ref="H31:BV31"/>
    <mergeCell ref="BW31:CL32"/>
    <mergeCell ref="CM31:DA32"/>
    <mergeCell ref="H32:BV32"/>
    <mergeCell ref="A35:F35"/>
    <mergeCell ref="H35:BV35"/>
    <mergeCell ref="BW35:CL35"/>
    <mergeCell ref="CM35:DA35"/>
    <mergeCell ref="A36:F36"/>
    <mergeCell ref="H36:BV36"/>
    <mergeCell ref="BW36:CL36"/>
    <mergeCell ref="CM36:DA36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40:DA40"/>
    <mergeCell ref="A37:F37"/>
    <mergeCell ref="H37:BV37"/>
    <mergeCell ref="BW37:CL37"/>
    <mergeCell ref="CM37:DA37"/>
    <mergeCell ref="A38:F38"/>
    <mergeCell ref="G38:BV38"/>
    <mergeCell ref="BW38:CL38"/>
    <mergeCell ref="CM38:DA38"/>
    <mergeCell ref="X45:DA45"/>
    <mergeCell ref="A47:AO47"/>
    <mergeCell ref="AP47:DA47"/>
    <mergeCell ref="A49:G49"/>
    <mergeCell ref="H49:BC49"/>
    <mergeCell ref="BD49:BS49"/>
    <mergeCell ref="BT49:CD49"/>
    <mergeCell ref="CE49:DA49"/>
    <mergeCell ref="A43:DA43"/>
    <mergeCell ref="A53:G53"/>
    <mergeCell ref="H53:BC53"/>
    <mergeCell ref="BD53:BS53"/>
    <mergeCell ref="BT53:CD53"/>
    <mergeCell ref="CE53:DA53"/>
    <mergeCell ref="A50:G50"/>
    <mergeCell ref="H50:BC50"/>
    <mergeCell ref="BD50:BS50"/>
    <mergeCell ref="BT50:CD50"/>
    <mergeCell ref="CE50:DA50"/>
    <mergeCell ref="A51:G51"/>
    <mergeCell ref="H51:BC51"/>
    <mergeCell ref="BD51:BS51"/>
    <mergeCell ref="BT51:CD51"/>
    <mergeCell ref="CE51:DA51"/>
    <mergeCell ref="A52:G52"/>
    <mergeCell ref="H52:BC52"/>
    <mergeCell ref="BD52:BS52"/>
    <mergeCell ref="BT52:CD52"/>
    <mergeCell ref="CE52:DA52"/>
    <mergeCell ref="H69:BC69"/>
    <mergeCell ref="BD69:BS69"/>
    <mergeCell ref="BT69:CI69"/>
    <mergeCell ref="CJ69:DA69"/>
    <mergeCell ref="X65:DA65"/>
    <mergeCell ref="A71:G71"/>
    <mergeCell ref="H71:BC71"/>
    <mergeCell ref="BD71:BS71"/>
    <mergeCell ref="BT71:CI71"/>
    <mergeCell ref="CJ71:DA71"/>
    <mergeCell ref="A76:G76"/>
    <mergeCell ref="H76:BC76"/>
    <mergeCell ref="BD76:BS76"/>
    <mergeCell ref="BT76:CI76"/>
    <mergeCell ref="CJ76:DA76"/>
    <mergeCell ref="A78:DA78"/>
    <mergeCell ref="A70:G70"/>
    <mergeCell ref="H70:BC70"/>
    <mergeCell ref="BD70:BS70"/>
    <mergeCell ref="BT70:CI70"/>
    <mergeCell ref="CJ70:DA70"/>
    <mergeCell ref="A75:G75"/>
    <mergeCell ref="H75:BC75"/>
    <mergeCell ref="BD75:BS75"/>
    <mergeCell ref="BT75:CI75"/>
    <mergeCell ref="CJ75:DA75"/>
    <mergeCell ref="A74:G74"/>
    <mergeCell ref="H74:BC74"/>
    <mergeCell ref="BD74:BS74"/>
    <mergeCell ref="BT74:CI74"/>
    <mergeCell ref="CJ74:DA74"/>
    <mergeCell ref="X80:DA80"/>
    <mergeCell ref="A82:AO82"/>
    <mergeCell ref="AP82:DA82"/>
    <mergeCell ref="A84:DA84"/>
    <mergeCell ref="A86:G86"/>
    <mergeCell ref="H86:AO86"/>
    <mergeCell ref="AP86:BE86"/>
    <mergeCell ref="BF86:BU86"/>
    <mergeCell ref="BV86:CK86"/>
    <mergeCell ref="CL86:DA86"/>
    <mergeCell ref="A88:G88"/>
    <mergeCell ref="H88:AO88"/>
    <mergeCell ref="AP88:BE88"/>
    <mergeCell ref="BF88:BU88"/>
    <mergeCell ref="BV88:CK88"/>
    <mergeCell ref="CL88:DA88"/>
    <mergeCell ref="A87:G87"/>
    <mergeCell ref="H87:AO87"/>
    <mergeCell ref="AP87:BE87"/>
    <mergeCell ref="BF87:BU87"/>
    <mergeCell ref="BV87:CK87"/>
    <mergeCell ref="CL87:DA87"/>
    <mergeCell ref="A93:DA93"/>
    <mergeCell ref="A95:G95"/>
    <mergeCell ref="H95:BC95"/>
    <mergeCell ref="BD95:BS95"/>
    <mergeCell ref="BT95:CI95"/>
    <mergeCell ref="CJ95:DA95"/>
    <mergeCell ref="A91:G91"/>
    <mergeCell ref="H91:AO91"/>
    <mergeCell ref="AP91:BE91"/>
    <mergeCell ref="BF91:BU91"/>
    <mergeCell ref="BV91:CK91"/>
    <mergeCell ref="CL91:DA91"/>
    <mergeCell ref="A96:G96"/>
    <mergeCell ref="H96:BC96"/>
    <mergeCell ref="BD96:BS96"/>
    <mergeCell ref="BT96:CI96"/>
    <mergeCell ref="CJ96:DA96"/>
    <mergeCell ref="A97:G97"/>
    <mergeCell ref="H97:BC97"/>
    <mergeCell ref="BD97:BS97"/>
    <mergeCell ref="BT97:CI97"/>
    <mergeCell ref="CJ97:DA97"/>
    <mergeCell ref="A102:G102"/>
    <mergeCell ref="H102:AO102"/>
    <mergeCell ref="AP102:BE102"/>
    <mergeCell ref="BF102:BU102"/>
    <mergeCell ref="BV102:CK102"/>
    <mergeCell ref="CL102:DA102"/>
    <mergeCell ref="A99:DA99"/>
    <mergeCell ref="A101:G101"/>
    <mergeCell ref="H101:AO101"/>
    <mergeCell ref="AP101:BE101"/>
    <mergeCell ref="BF101:BU101"/>
    <mergeCell ref="BV101:CK101"/>
    <mergeCell ref="CL101:DA101"/>
    <mergeCell ref="A104:G104"/>
    <mergeCell ref="H104:AO104"/>
    <mergeCell ref="AP104:BE104"/>
    <mergeCell ref="BF104:BU104"/>
    <mergeCell ref="BV104:CK104"/>
    <mergeCell ref="CL104:DA104"/>
    <mergeCell ref="A103:G103"/>
    <mergeCell ref="H103:AO103"/>
    <mergeCell ref="AP103:BE103"/>
    <mergeCell ref="BF103:BU103"/>
    <mergeCell ref="BV103:CK103"/>
    <mergeCell ref="CL103:DA103"/>
    <mergeCell ref="A109:DA109"/>
    <mergeCell ref="A111:G111"/>
    <mergeCell ref="H111:BC111"/>
    <mergeCell ref="BD111:BS111"/>
    <mergeCell ref="BT111:CI111"/>
    <mergeCell ref="CJ111:DA111"/>
    <mergeCell ref="A107:G107"/>
    <mergeCell ref="H107:AO107"/>
    <mergeCell ref="AP107:BE107"/>
    <mergeCell ref="BF107:BU107"/>
    <mergeCell ref="BV107:CK107"/>
    <mergeCell ref="CL107:DA107"/>
    <mergeCell ref="A114:G114"/>
    <mergeCell ref="H114:BC114"/>
    <mergeCell ref="BD114:BS114"/>
    <mergeCell ref="BT114:CI114"/>
    <mergeCell ref="CJ114:DA114"/>
    <mergeCell ref="A116:DA116"/>
    <mergeCell ref="A112:G112"/>
    <mergeCell ref="H112:BC112"/>
    <mergeCell ref="BD112:BS112"/>
    <mergeCell ref="BT112:CI112"/>
    <mergeCell ref="CJ112:DA112"/>
    <mergeCell ref="A113:G113"/>
    <mergeCell ref="H113:BC113"/>
    <mergeCell ref="BD113:BS113"/>
    <mergeCell ref="BT113:CI113"/>
    <mergeCell ref="CJ113:DA113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BT134:CI134"/>
    <mergeCell ref="CJ134:DA134"/>
    <mergeCell ref="A125:G125"/>
    <mergeCell ref="H125:BC125"/>
    <mergeCell ref="BD125:BS125"/>
    <mergeCell ref="BT125:CI125"/>
    <mergeCell ref="CJ125:DA125"/>
    <mergeCell ref="A124:G124"/>
    <mergeCell ref="H124:BC124"/>
    <mergeCell ref="BD124:BS124"/>
    <mergeCell ref="BT124:CI124"/>
    <mergeCell ref="CJ124:DA124"/>
    <mergeCell ref="A178:G178"/>
    <mergeCell ref="H178:BC178"/>
    <mergeCell ref="BD178:BS178"/>
    <mergeCell ref="BT178:CI178"/>
    <mergeCell ref="CJ178:DA178"/>
    <mergeCell ref="A184:G184"/>
    <mergeCell ref="H184:BC184"/>
    <mergeCell ref="BD184:BS184"/>
    <mergeCell ref="BT184:CI184"/>
    <mergeCell ref="CJ184:DA184"/>
    <mergeCell ref="A183:G183"/>
    <mergeCell ref="H183:BC183"/>
    <mergeCell ref="BD183:BS183"/>
    <mergeCell ref="BT183:CI183"/>
    <mergeCell ref="CJ183:DA183"/>
    <mergeCell ref="A181:G181"/>
    <mergeCell ref="H181:BC181"/>
    <mergeCell ref="BD181:BS181"/>
    <mergeCell ref="BT181:CI181"/>
    <mergeCell ref="CJ181:DA181"/>
    <mergeCell ref="A182:G182"/>
    <mergeCell ref="H182:BC182"/>
    <mergeCell ref="BD182:BS182"/>
    <mergeCell ref="BT182:CI182"/>
    <mergeCell ref="A204:G204"/>
    <mergeCell ref="H204:BC204"/>
    <mergeCell ref="BD204:BS204"/>
    <mergeCell ref="BT204:CI204"/>
    <mergeCell ref="CJ204:DA204"/>
    <mergeCell ref="A202:G202"/>
    <mergeCell ref="H202:BC202"/>
    <mergeCell ref="BD202:BS202"/>
    <mergeCell ref="BT202:CI202"/>
    <mergeCell ref="CJ202:DA202"/>
    <mergeCell ref="A203:G203"/>
    <mergeCell ref="H203:BC203"/>
    <mergeCell ref="BD203:BS203"/>
    <mergeCell ref="BT203:CI203"/>
    <mergeCell ref="CJ203:DA203"/>
    <mergeCell ref="CJ151:DA151"/>
    <mergeCell ref="A61:G61"/>
    <mergeCell ref="H61:BC61"/>
    <mergeCell ref="BD61:BS61"/>
    <mergeCell ref="BT61:CD61"/>
    <mergeCell ref="CE61:DA61"/>
    <mergeCell ref="A62:G62"/>
    <mergeCell ref="H62:BC62"/>
    <mergeCell ref="BD62:BS62"/>
    <mergeCell ref="BT62:CD62"/>
    <mergeCell ref="CE62:DA62"/>
    <mergeCell ref="A147:G147"/>
    <mergeCell ref="H147:BS147"/>
    <mergeCell ref="BT147:CI147"/>
    <mergeCell ref="CJ147:DA147"/>
    <mergeCell ref="A149:G149"/>
    <mergeCell ref="H149:BS149"/>
    <mergeCell ref="BT149:CI149"/>
    <mergeCell ref="CJ149:DA149"/>
    <mergeCell ref="A138:G138"/>
    <mergeCell ref="H138:BS138"/>
    <mergeCell ref="A135:G135"/>
    <mergeCell ref="H135:BS135"/>
    <mergeCell ref="BT135:CI135"/>
    <mergeCell ref="BD177:BS177"/>
    <mergeCell ref="BT177:CI177"/>
    <mergeCell ref="CJ177:DA177"/>
    <mergeCell ref="A154:G154"/>
    <mergeCell ref="H154:BS154"/>
    <mergeCell ref="BT154:CI154"/>
    <mergeCell ref="CJ154:DA154"/>
    <mergeCell ref="A155:G155"/>
    <mergeCell ref="H155:BS155"/>
    <mergeCell ref="BT155:CI155"/>
    <mergeCell ref="CJ155:DA155"/>
    <mergeCell ref="A156:G156"/>
    <mergeCell ref="H156:BS156"/>
    <mergeCell ref="BT156:CI156"/>
    <mergeCell ref="CJ156:DA156"/>
    <mergeCell ref="A171:G171"/>
    <mergeCell ref="H171:BS171"/>
    <mergeCell ref="BT171:CI171"/>
    <mergeCell ref="CJ171:DA171"/>
    <mergeCell ref="CJ158:DA158"/>
    <mergeCell ref="A161:G161"/>
    <mergeCell ref="H161:BS161"/>
    <mergeCell ref="CJ182:DA182"/>
    <mergeCell ref="A165:G165"/>
    <mergeCell ref="H165:BS165"/>
    <mergeCell ref="BT165:CI165"/>
    <mergeCell ref="CJ165:DA165"/>
    <mergeCell ref="A166:G166"/>
    <mergeCell ref="H166:BS166"/>
    <mergeCell ref="BT166:CI166"/>
    <mergeCell ref="CJ166:DA166"/>
    <mergeCell ref="A180:G180"/>
    <mergeCell ref="H180:BC180"/>
    <mergeCell ref="BD180:BS180"/>
    <mergeCell ref="BT180:CI180"/>
    <mergeCell ref="CJ180:DA180"/>
    <mergeCell ref="A176:G176"/>
    <mergeCell ref="H176:BC176"/>
    <mergeCell ref="BD176:BS176"/>
    <mergeCell ref="BT176:CI176"/>
    <mergeCell ref="CJ176:DA176"/>
    <mergeCell ref="A175:G175"/>
    <mergeCell ref="H175:BC175"/>
    <mergeCell ref="BD175:BS175"/>
    <mergeCell ref="A177:G177"/>
    <mergeCell ref="H177:BC177"/>
    <mergeCell ref="BT175:CI175"/>
    <mergeCell ref="CJ175:DA175"/>
    <mergeCell ref="A168:G168"/>
    <mergeCell ref="H168:BS168"/>
    <mergeCell ref="BT168:CI168"/>
    <mergeCell ref="CJ168:DA168"/>
    <mergeCell ref="A173:DA173"/>
    <mergeCell ref="A169:G169"/>
    <mergeCell ref="H169:BS169"/>
    <mergeCell ref="BT169:CI169"/>
    <mergeCell ref="CJ169:DA169"/>
    <mergeCell ref="A170:G170"/>
    <mergeCell ref="H170:BS170"/>
    <mergeCell ref="BT170:CI170"/>
    <mergeCell ref="CJ170:DA170"/>
    <mergeCell ref="BT163:CI163"/>
    <mergeCell ref="CJ163:DA163"/>
    <mergeCell ref="A162:G162"/>
    <mergeCell ref="H162:BS162"/>
    <mergeCell ref="BT162:CI162"/>
    <mergeCell ref="CJ162:DA162"/>
    <mergeCell ref="A160:G160"/>
    <mergeCell ref="BT160:CI160"/>
    <mergeCell ref="H160:BS160"/>
    <mergeCell ref="BT161:CI161"/>
    <mergeCell ref="CJ161:DA161"/>
    <mergeCell ref="A18:F18"/>
    <mergeCell ref="G18:AD18"/>
    <mergeCell ref="AE18:AY18"/>
    <mergeCell ref="AZ18:BQ18"/>
    <mergeCell ref="BR18:CI18"/>
    <mergeCell ref="CJ18:DA18"/>
    <mergeCell ref="A72:G72"/>
    <mergeCell ref="A73:G73"/>
    <mergeCell ref="H72:BC72"/>
    <mergeCell ref="H73:BC73"/>
    <mergeCell ref="BD72:BS72"/>
    <mergeCell ref="BD73:BS73"/>
    <mergeCell ref="BT72:CI72"/>
    <mergeCell ref="BT73:CI73"/>
    <mergeCell ref="CJ72:DA72"/>
    <mergeCell ref="CJ73:DA73"/>
    <mergeCell ref="A59:G59"/>
    <mergeCell ref="H59:BC59"/>
    <mergeCell ref="BD59:BS59"/>
    <mergeCell ref="BT59:CD59"/>
    <mergeCell ref="CE59:DA59"/>
    <mergeCell ref="A67:AO67"/>
    <mergeCell ref="AP67:DA67"/>
    <mergeCell ref="A69:G69"/>
    <mergeCell ref="X55:DA55"/>
    <mergeCell ref="A57:AO57"/>
    <mergeCell ref="AP57:DA57"/>
    <mergeCell ref="A150:G150"/>
    <mergeCell ref="H150:BS150"/>
    <mergeCell ref="BT150:CI150"/>
    <mergeCell ref="CJ150:DB150"/>
    <mergeCell ref="A105:G105"/>
    <mergeCell ref="H105:AO105"/>
    <mergeCell ref="AP105:BE105"/>
    <mergeCell ref="BF105:BU105"/>
    <mergeCell ref="BV105:CK105"/>
    <mergeCell ref="CL105:DA105"/>
    <mergeCell ref="A106:G106"/>
    <mergeCell ref="H106:AO106"/>
    <mergeCell ref="AP106:BE106"/>
    <mergeCell ref="BF106:BU106"/>
    <mergeCell ref="BV106:CK106"/>
    <mergeCell ref="CL106:DA106"/>
    <mergeCell ref="CJ135:DA135"/>
    <mergeCell ref="A136:G136"/>
    <mergeCell ref="H136:BS136"/>
    <mergeCell ref="BT136:CI136"/>
    <mergeCell ref="A129:G129"/>
    <mergeCell ref="BT197:CI197"/>
    <mergeCell ref="CJ197:DA197"/>
    <mergeCell ref="CJ192:DA192"/>
    <mergeCell ref="A194:G194"/>
    <mergeCell ref="H194:BC194"/>
    <mergeCell ref="BD194:BS194"/>
    <mergeCell ref="A60:G60"/>
    <mergeCell ref="H60:BC60"/>
    <mergeCell ref="BD60:BS60"/>
    <mergeCell ref="BT60:CD60"/>
    <mergeCell ref="CE60:DA60"/>
    <mergeCell ref="A188:G188"/>
    <mergeCell ref="H188:BC188"/>
    <mergeCell ref="BD188:BS188"/>
    <mergeCell ref="BT188:CI188"/>
    <mergeCell ref="CJ188:DA188"/>
    <mergeCell ref="A189:G189"/>
    <mergeCell ref="H189:BC189"/>
    <mergeCell ref="BD189:BS189"/>
    <mergeCell ref="BT189:CI189"/>
    <mergeCell ref="CJ189:DA189"/>
    <mergeCell ref="A191:G191"/>
    <mergeCell ref="H191:BC191"/>
    <mergeCell ref="BD191:BS191"/>
    <mergeCell ref="A201:G201"/>
    <mergeCell ref="H201:BC201"/>
    <mergeCell ref="BD201:BS201"/>
    <mergeCell ref="BT201:CI201"/>
    <mergeCell ref="CJ201:DA201"/>
    <mergeCell ref="A198:G198"/>
    <mergeCell ref="H198:BC198"/>
    <mergeCell ref="BD198:BS198"/>
    <mergeCell ref="BT198:CI198"/>
    <mergeCell ref="CJ198:DA198"/>
    <mergeCell ref="A199:G199"/>
    <mergeCell ref="H199:BC199"/>
    <mergeCell ref="BD199:BS199"/>
    <mergeCell ref="BT199:CI199"/>
    <mergeCell ref="CJ199:DA199"/>
    <mergeCell ref="CJ200:DA200"/>
    <mergeCell ref="A206:DA206"/>
    <mergeCell ref="X208:DA208"/>
    <mergeCell ref="A210:AO210"/>
    <mergeCell ref="AP210:DA210"/>
    <mergeCell ref="A212:G212"/>
    <mergeCell ref="H212:BC212"/>
    <mergeCell ref="BD212:BS212"/>
    <mergeCell ref="BT212:CI212"/>
    <mergeCell ref="CJ212:DA212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P221:DA221"/>
    <mergeCell ref="A223:G223"/>
    <mergeCell ref="H223:BC223"/>
    <mergeCell ref="BD223:BS223"/>
    <mergeCell ref="BT223:CI223"/>
    <mergeCell ref="CJ223:DA223"/>
    <mergeCell ref="A215:G215"/>
    <mergeCell ref="H215:BC215"/>
    <mergeCell ref="BD215:BS215"/>
    <mergeCell ref="BT215:CI215"/>
    <mergeCell ref="CJ215:DA215"/>
    <mergeCell ref="CJ225:DA225"/>
    <mergeCell ref="A226:G226"/>
    <mergeCell ref="H226:BC226"/>
    <mergeCell ref="BD226:BS226"/>
    <mergeCell ref="BT226:CI226"/>
    <mergeCell ref="CJ226:DA226"/>
    <mergeCell ref="A224:G224"/>
    <mergeCell ref="H224:BC224"/>
    <mergeCell ref="BD224:BS224"/>
    <mergeCell ref="BT224:CI224"/>
    <mergeCell ref="CJ224:DA224"/>
    <mergeCell ref="A229:G229"/>
    <mergeCell ref="H229:BC229"/>
    <mergeCell ref="BD229:BS229"/>
    <mergeCell ref="BT229:CI229"/>
    <mergeCell ref="CJ229:DA229"/>
    <mergeCell ref="A228:G228"/>
    <mergeCell ref="H228:BC228"/>
    <mergeCell ref="BD228:BS228"/>
    <mergeCell ref="BT228:CI228"/>
    <mergeCell ref="CJ228:DA228"/>
    <mergeCell ref="CJ195:DA195"/>
    <mergeCell ref="A185:G185"/>
    <mergeCell ref="H185:BC185"/>
    <mergeCell ref="BD185:BS185"/>
    <mergeCell ref="BT185:CI185"/>
    <mergeCell ref="CJ185:DA185"/>
    <mergeCell ref="A186:G186"/>
    <mergeCell ref="H186:BC186"/>
    <mergeCell ref="BD186:BS186"/>
    <mergeCell ref="BT186:CI186"/>
    <mergeCell ref="CJ186:DA186"/>
    <mergeCell ref="BD192:BS192"/>
    <mergeCell ref="BT192:CI192"/>
    <mergeCell ref="BT191:CI191"/>
    <mergeCell ref="CJ191:DA191"/>
    <mergeCell ref="A190:G190"/>
    <mergeCell ref="H190:BC190"/>
    <mergeCell ref="BD190:BS190"/>
    <mergeCell ref="BT190:CI190"/>
    <mergeCell ref="CJ190:DA190"/>
    <mergeCell ref="CJ160:DA160"/>
    <mergeCell ref="CJ145:DA145"/>
    <mergeCell ref="CJ146:DA146"/>
    <mergeCell ref="CJ144:DA144"/>
    <mergeCell ref="A128:G128"/>
    <mergeCell ref="BT194:CI194"/>
    <mergeCell ref="CJ194:DA194"/>
    <mergeCell ref="A193:G193"/>
    <mergeCell ref="H193:BC193"/>
    <mergeCell ref="BD193:BS193"/>
    <mergeCell ref="A167:G167"/>
    <mergeCell ref="H167:BS167"/>
    <mergeCell ref="BT167:CI167"/>
    <mergeCell ref="CJ167:DA167"/>
    <mergeCell ref="A164:G164"/>
    <mergeCell ref="H164:BS164"/>
    <mergeCell ref="BT164:CI164"/>
    <mergeCell ref="CJ164:DA164"/>
    <mergeCell ref="A159:G159"/>
    <mergeCell ref="H159:BS159"/>
    <mergeCell ref="BT159:CI159"/>
    <mergeCell ref="CJ159:DA159"/>
    <mergeCell ref="A163:G163"/>
    <mergeCell ref="H163:BS163"/>
    <mergeCell ref="A126:G126"/>
    <mergeCell ref="H126:BC126"/>
    <mergeCell ref="A127:G127"/>
    <mergeCell ref="H127:BC127"/>
    <mergeCell ref="CJ126:DA126"/>
    <mergeCell ref="CJ127:DA127"/>
    <mergeCell ref="BD126:BS126"/>
    <mergeCell ref="BD127:BS127"/>
    <mergeCell ref="BT126:CI126"/>
    <mergeCell ref="BT127:CI127"/>
    <mergeCell ref="H128:BC128"/>
    <mergeCell ref="BD128:BS128"/>
    <mergeCell ref="BT128:CI128"/>
    <mergeCell ref="CJ128:DA128"/>
    <mergeCell ref="H142:BS142"/>
    <mergeCell ref="CJ142:DA142"/>
    <mergeCell ref="H143:BS143"/>
    <mergeCell ref="CJ143:DA143"/>
    <mergeCell ref="A142:G142"/>
    <mergeCell ref="A143:G143"/>
    <mergeCell ref="BT142:CI142"/>
    <mergeCell ref="BT143:CI143"/>
    <mergeCell ref="H129:BC129"/>
    <mergeCell ref="BD129:BS129"/>
    <mergeCell ref="BT129:CI129"/>
    <mergeCell ref="CJ129:DA129"/>
    <mergeCell ref="CJ136:DA136"/>
    <mergeCell ref="A131:DA131"/>
    <mergeCell ref="A133:G133"/>
    <mergeCell ref="H133:BS133"/>
    <mergeCell ref="BT133:CI133"/>
    <mergeCell ref="CJ133:DA133"/>
    <mergeCell ref="A134:G134"/>
    <mergeCell ref="H134:BS134"/>
    <mergeCell ref="CJ157:DA157"/>
    <mergeCell ref="A158:G158"/>
    <mergeCell ref="H158:BS158"/>
    <mergeCell ref="BT158:CI158"/>
    <mergeCell ref="A152:G152"/>
    <mergeCell ref="A153:G153"/>
    <mergeCell ref="BT152:CI152"/>
    <mergeCell ref="BT153:CI153"/>
    <mergeCell ref="H152:BS152"/>
    <mergeCell ref="H153:BS153"/>
    <mergeCell ref="CJ152:DB152"/>
    <mergeCell ref="CJ153:DA153"/>
    <mergeCell ref="CJ227:DA227"/>
    <mergeCell ref="A179:G179"/>
    <mergeCell ref="H179:BC179"/>
    <mergeCell ref="BD179:BS179"/>
    <mergeCell ref="BT179:CI179"/>
    <mergeCell ref="CJ179:DA179"/>
    <mergeCell ref="BT187:CI187"/>
    <mergeCell ref="A196:G196"/>
    <mergeCell ref="H196:BC196"/>
    <mergeCell ref="BD196:BS196"/>
    <mergeCell ref="BT196:CI196"/>
    <mergeCell ref="CJ196:DA196"/>
    <mergeCell ref="A187:G187"/>
    <mergeCell ref="H187:BC187"/>
    <mergeCell ref="BD187:BS187"/>
    <mergeCell ref="CJ187:DA187"/>
    <mergeCell ref="A200:G200"/>
    <mergeCell ref="A197:G197"/>
    <mergeCell ref="H197:BC197"/>
    <mergeCell ref="BD197:BS197"/>
    <mergeCell ref="BT193:CI193"/>
    <mergeCell ref="CJ193:DA193"/>
    <mergeCell ref="A192:G192"/>
    <mergeCell ref="H192:BC192"/>
    <mergeCell ref="H200:BC200"/>
    <mergeCell ref="BD200:BS200"/>
    <mergeCell ref="BT200:CI200"/>
    <mergeCell ref="A151:G151"/>
    <mergeCell ref="H151:BS151"/>
    <mergeCell ref="BT151:CI151"/>
    <mergeCell ref="A227:G227"/>
    <mergeCell ref="H227:BC227"/>
    <mergeCell ref="BD227:BS227"/>
    <mergeCell ref="BT227:CI227"/>
    <mergeCell ref="A157:G157"/>
    <mergeCell ref="H157:BS157"/>
    <mergeCell ref="BT157:CI157"/>
    <mergeCell ref="A195:G195"/>
    <mergeCell ref="H195:BC195"/>
    <mergeCell ref="BD195:BS195"/>
    <mergeCell ref="BT195:CI195"/>
    <mergeCell ref="A225:G225"/>
    <mergeCell ref="H225:BC225"/>
    <mergeCell ref="BD225:BS225"/>
    <mergeCell ref="BT225:CI225"/>
    <mergeCell ref="A217:DA217"/>
    <mergeCell ref="X219:DA219"/>
    <mergeCell ref="A221:AO221"/>
  </mergeCells>
  <pageMargins left="0.7" right="0.7" top="0.75" bottom="0.75" header="0.3" footer="0.3"/>
  <pageSetup paperSize="9" scale="81" orientation="portrait" r:id="rId1"/>
  <rowBreaks count="4" manualBreakCount="4">
    <brk id="40" max="104" man="1"/>
    <brk id="92" max="16383" man="1"/>
    <brk id="161" max="104" man="1"/>
    <brk id="205" max="10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view="pageBreakPreview" topLeftCell="A85" zoomScale="90" zoomScaleSheetLayoutView="90" workbookViewId="0">
      <selection activeCell="D13" sqref="D13"/>
    </sheetView>
  </sheetViews>
  <sheetFormatPr defaultRowHeight="12.75" x14ac:dyDescent="0.2"/>
  <cols>
    <col min="1" max="1" width="40" style="1" customWidth="1"/>
    <col min="2" max="2" width="8.85546875" style="1" customWidth="1"/>
    <col min="3" max="3" width="11.7109375" style="1" customWidth="1"/>
    <col min="4" max="4" width="15.85546875" style="1" customWidth="1"/>
    <col min="5" max="5" width="15.85546875" style="324" customWidth="1"/>
    <col min="6" max="6" width="10" style="1" bestFit="1" customWidth="1"/>
    <col min="7" max="16384" width="9.140625" style="1"/>
  </cols>
  <sheetData>
    <row r="1" spans="1:6" ht="29.25" customHeight="1" x14ac:dyDescent="0.2">
      <c r="A1" s="410" t="s">
        <v>795</v>
      </c>
      <c r="B1" s="623"/>
      <c r="C1" s="623"/>
      <c r="D1" s="623"/>
      <c r="E1" s="623"/>
    </row>
    <row r="3" spans="1:6" x14ac:dyDescent="0.2">
      <c r="E3" s="316" t="s">
        <v>139</v>
      </c>
    </row>
    <row r="4" spans="1:6" x14ac:dyDescent="0.2">
      <c r="A4" s="155" t="s">
        <v>339</v>
      </c>
      <c r="B4" s="23" t="s">
        <v>579</v>
      </c>
      <c r="C4" s="23" t="s">
        <v>340</v>
      </c>
      <c r="D4" s="23" t="s">
        <v>341</v>
      </c>
      <c r="E4" s="317" t="s">
        <v>47</v>
      </c>
    </row>
    <row r="5" spans="1:6" ht="25.5" x14ac:dyDescent="0.2">
      <c r="A5" s="155" t="s">
        <v>342</v>
      </c>
      <c r="B5" s="23"/>
      <c r="C5" s="23"/>
      <c r="D5" s="23"/>
      <c r="E5" s="282">
        <f>SUM(E6:E10)</f>
        <v>66717888.789999999</v>
      </c>
    </row>
    <row r="6" spans="1:6" x14ac:dyDescent="0.2">
      <c r="A6" s="134" t="s">
        <v>893</v>
      </c>
      <c r="B6" s="23"/>
      <c r="C6" s="23"/>
      <c r="D6" s="23"/>
      <c r="E6" s="318">
        <v>66072671.789999999</v>
      </c>
    </row>
    <row r="7" spans="1:6" x14ac:dyDescent="0.2">
      <c r="A7" s="134" t="s">
        <v>344</v>
      </c>
      <c r="B7" s="23" t="s">
        <v>580</v>
      </c>
      <c r="C7" s="253">
        <v>52</v>
      </c>
      <c r="D7" s="253">
        <v>11154</v>
      </c>
      <c r="E7" s="318">
        <f>SUM(C7*D7)</f>
        <v>580008</v>
      </c>
    </row>
    <row r="8" spans="1:6" x14ac:dyDescent="0.2">
      <c r="A8" s="134" t="s">
        <v>345</v>
      </c>
      <c r="B8" s="23"/>
      <c r="C8" s="253"/>
      <c r="D8" s="253"/>
      <c r="E8" s="318"/>
    </row>
    <row r="9" spans="1:6" x14ac:dyDescent="0.2">
      <c r="A9" s="134" t="s">
        <v>346</v>
      </c>
      <c r="B9" s="23" t="s">
        <v>580</v>
      </c>
      <c r="C9" s="253">
        <v>2</v>
      </c>
      <c r="D9" s="253">
        <v>32604.5</v>
      </c>
      <c r="E9" s="318">
        <f>SUM(C9*D9)</f>
        <v>65209</v>
      </c>
    </row>
    <row r="10" spans="1:6" x14ac:dyDescent="0.2">
      <c r="A10" s="134" t="s">
        <v>343</v>
      </c>
      <c r="B10" s="23"/>
      <c r="C10" s="23"/>
      <c r="D10" s="23"/>
      <c r="E10" s="318"/>
    </row>
    <row r="11" spans="1:6" x14ac:dyDescent="0.2">
      <c r="A11" s="236" t="s">
        <v>581</v>
      </c>
      <c r="B11" s="23"/>
      <c r="C11" s="23"/>
      <c r="D11" s="23"/>
      <c r="E11" s="319">
        <f>SUM(E12:E15)</f>
        <v>182586.4</v>
      </c>
    </row>
    <row r="12" spans="1:6" x14ac:dyDescent="0.2">
      <c r="A12" s="134" t="s">
        <v>582</v>
      </c>
      <c r="B12" s="23" t="s">
        <v>139</v>
      </c>
      <c r="C12" s="253">
        <v>31</v>
      </c>
      <c r="D12" s="253">
        <v>1700</v>
      </c>
      <c r="E12" s="318">
        <v>53003.4</v>
      </c>
    </row>
    <row r="13" spans="1:6" x14ac:dyDescent="0.2">
      <c r="A13" s="134" t="s">
        <v>583</v>
      </c>
      <c r="B13" s="23" t="s">
        <v>139</v>
      </c>
      <c r="C13" s="253">
        <v>21</v>
      </c>
      <c r="D13" s="253">
        <v>100</v>
      </c>
      <c r="E13" s="318">
        <v>2092.8000000000002</v>
      </c>
    </row>
    <row r="14" spans="1:6" ht="25.5" x14ac:dyDescent="0.2">
      <c r="A14" s="134" t="s">
        <v>584</v>
      </c>
      <c r="B14" s="23" t="s">
        <v>139</v>
      </c>
      <c r="C14" s="253">
        <v>8</v>
      </c>
      <c r="D14" s="253">
        <v>550</v>
      </c>
      <c r="E14" s="318">
        <v>4350</v>
      </c>
    </row>
    <row r="15" spans="1:6" ht="27.75" customHeight="1" x14ac:dyDescent="0.2">
      <c r="A15" s="276" t="s">
        <v>888</v>
      </c>
      <c r="B15" s="23"/>
      <c r="C15" s="253"/>
      <c r="D15" s="253"/>
      <c r="E15" s="318">
        <v>123140.2</v>
      </c>
    </row>
    <row r="16" spans="1:6" x14ac:dyDescent="0.2">
      <c r="A16" s="236" t="s">
        <v>347</v>
      </c>
      <c r="B16" s="236"/>
      <c r="C16" s="236"/>
      <c r="D16" s="236"/>
      <c r="E16" s="283">
        <f>SUM(E17:E23)</f>
        <v>450976</v>
      </c>
      <c r="F16" s="237"/>
    </row>
    <row r="17" spans="1:13" x14ac:dyDescent="0.2">
      <c r="A17" s="136" t="s">
        <v>348</v>
      </c>
      <c r="B17" s="238" t="s">
        <v>585</v>
      </c>
      <c r="C17" s="239">
        <v>12</v>
      </c>
      <c r="D17" s="239">
        <v>21.66</v>
      </c>
      <c r="E17" s="320">
        <v>3118</v>
      </c>
    </row>
    <row r="18" spans="1:13" ht="38.25" x14ac:dyDescent="0.2">
      <c r="A18" s="136" t="s">
        <v>349</v>
      </c>
      <c r="B18" s="238" t="s">
        <v>586</v>
      </c>
      <c r="C18" s="239">
        <v>507</v>
      </c>
      <c r="D18" s="239">
        <v>281.76</v>
      </c>
      <c r="E18" s="320">
        <v>142962</v>
      </c>
    </row>
    <row r="19" spans="1:13" x14ac:dyDescent="0.2">
      <c r="A19" s="136" t="s">
        <v>350</v>
      </c>
      <c r="B19" s="238" t="s">
        <v>585</v>
      </c>
      <c r="C19" s="239">
        <v>400</v>
      </c>
      <c r="D19" s="239">
        <v>25</v>
      </c>
      <c r="E19" s="320">
        <v>10000</v>
      </c>
    </row>
    <row r="20" spans="1:13" x14ac:dyDescent="0.2">
      <c r="A20" s="136" t="s">
        <v>351</v>
      </c>
      <c r="B20" s="238"/>
      <c r="C20" s="239"/>
      <c r="D20" s="239"/>
      <c r="E20" s="320">
        <f t="shared" ref="E20:E23" si="0">SUM(C20*D20)</f>
        <v>0</v>
      </c>
    </row>
    <row r="21" spans="1:13" x14ac:dyDescent="0.2">
      <c r="A21" s="136" t="s">
        <v>352</v>
      </c>
      <c r="B21" s="238" t="s">
        <v>585</v>
      </c>
      <c r="C21" s="239">
        <v>12</v>
      </c>
      <c r="D21" s="239">
        <v>10124</v>
      </c>
      <c r="E21" s="320">
        <v>242976</v>
      </c>
    </row>
    <row r="22" spans="1:13" x14ac:dyDescent="0.2">
      <c r="A22" s="136" t="s">
        <v>352</v>
      </c>
      <c r="B22" s="238" t="s">
        <v>587</v>
      </c>
      <c r="C22" s="239">
        <v>11</v>
      </c>
      <c r="D22" s="239">
        <v>4720</v>
      </c>
      <c r="E22" s="320">
        <v>51920</v>
      </c>
    </row>
    <row r="23" spans="1:13" x14ac:dyDescent="0.2">
      <c r="A23" s="136" t="s">
        <v>353</v>
      </c>
      <c r="B23" s="238"/>
      <c r="C23" s="239"/>
      <c r="D23" s="239"/>
      <c r="E23" s="320">
        <f t="shared" si="0"/>
        <v>0</v>
      </c>
    </row>
    <row r="24" spans="1:13" ht="25.5" x14ac:dyDescent="0.2">
      <c r="A24" s="240" t="s">
        <v>354</v>
      </c>
      <c r="B24" s="240"/>
      <c r="C24" s="235"/>
      <c r="D24" s="235"/>
      <c r="E24" s="282">
        <f>SUM(E25:E28)</f>
        <v>0</v>
      </c>
    </row>
    <row r="25" spans="1:13" x14ac:dyDescent="0.2">
      <c r="A25" s="136" t="s">
        <v>355</v>
      </c>
      <c r="B25" s="238"/>
      <c r="C25" s="235"/>
      <c r="D25" s="235"/>
      <c r="E25" s="320"/>
    </row>
    <row r="26" spans="1:13" x14ac:dyDescent="0.2">
      <c r="A26" s="136" t="s">
        <v>356</v>
      </c>
      <c r="B26" s="238" t="s">
        <v>587</v>
      </c>
      <c r="C26" s="235"/>
      <c r="D26" s="235"/>
      <c r="E26" s="320"/>
    </row>
    <row r="27" spans="1:13" ht="25.5" x14ac:dyDescent="0.2">
      <c r="A27" s="136" t="s">
        <v>357</v>
      </c>
      <c r="B27" s="238"/>
      <c r="C27" s="235"/>
      <c r="D27" s="235"/>
      <c r="E27" s="320"/>
    </row>
    <row r="28" spans="1:13" ht="25.5" x14ac:dyDescent="0.2">
      <c r="A28" s="136" t="s">
        <v>358</v>
      </c>
      <c r="B28" s="238" t="s">
        <v>139</v>
      </c>
      <c r="C28" s="235"/>
      <c r="D28" s="235"/>
      <c r="E28" s="320"/>
    </row>
    <row r="29" spans="1:13" ht="25.5" x14ac:dyDescent="0.2">
      <c r="A29" s="236" t="s">
        <v>359</v>
      </c>
      <c r="B29" s="236"/>
      <c r="C29" s="241"/>
      <c r="D29" s="241"/>
      <c r="E29" s="283">
        <f>SUM(E30:E33)</f>
        <v>11162679</v>
      </c>
      <c r="F29" s="242"/>
      <c r="G29" s="242"/>
      <c r="H29" s="242"/>
      <c r="I29" s="242"/>
      <c r="J29" s="242"/>
      <c r="K29" s="242"/>
      <c r="L29" s="242"/>
      <c r="M29" s="242"/>
    </row>
    <row r="30" spans="1:13" x14ac:dyDescent="0.2">
      <c r="A30" s="136" t="s">
        <v>588</v>
      </c>
      <c r="B30" s="243" t="s">
        <v>798</v>
      </c>
      <c r="C30" s="235">
        <v>279.3</v>
      </c>
      <c r="D30" s="235">
        <v>4.1399999999999997</v>
      </c>
      <c r="E30" s="320">
        <v>1155440</v>
      </c>
    </row>
    <row r="31" spans="1:13" x14ac:dyDescent="0.2">
      <c r="A31" s="146" t="s">
        <v>589</v>
      </c>
      <c r="B31" s="243" t="s">
        <v>797</v>
      </c>
      <c r="C31" s="235">
        <v>1967.2</v>
      </c>
      <c r="D31" s="235">
        <v>4897.71</v>
      </c>
      <c r="E31" s="320">
        <v>9635003</v>
      </c>
    </row>
    <row r="32" spans="1:13" x14ac:dyDescent="0.2">
      <c r="A32" s="146" t="s">
        <v>590</v>
      </c>
      <c r="B32" s="243" t="s">
        <v>799</v>
      </c>
      <c r="C32" s="235">
        <v>4303.8999999999996</v>
      </c>
      <c r="D32" s="235">
        <v>32.840000000000003</v>
      </c>
      <c r="E32" s="320">
        <v>141340</v>
      </c>
    </row>
    <row r="33" spans="1:5" x14ac:dyDescent="0.2">
      <c r="A33" s="146" t="s">
        <v>591</v>
      </c>
      <c r="B33" s="243" t="s">
        <v>799</v>
      </c>
      <c r="C33" s="235">
        <v>5635.7</v>
      </c>
      <c r="D33" s="235">
        <v>40.97</v>
      </c>
      <c r="E33" s="320">
        <v>230896</v>
      </c>
    </row>
    <row r="34" spans="1:5" ht="27.75" customHeight="1" x14ac:dyDescent="0.2">
      <c r="A34" s="281" t="s">
        <v>805</v>
      </c>
      <c r="B34" s="243"/>
      <c r="C34" s="235"/>
      <c r="D34" s="235"/>
      <c r="E34" s="321">
        <f>SUM(E35)</f>
        <v>0</v>
      </c>
    </row>
    <row r="35" spans="1:5" x14ac:dyDescent="0.2">
      <c r="A35" s="136" t="s">
        <v>778</v>
      </c>
      <c r="B35" s="243" t="s">
        <v>796</v>
      </c>
      <c r="C35" s="235"/>
      <c r="D35" s="235"/>
      <c r="E35" s="320"/>
    </row>
    <row r="36" spans="1:5" ht="25.5" x14ac:dyDescent="0.2">
      <c r="A36" s="236" t="s">
        <v>360</v>
      </c>
      <c r="B36" s="236"/>
      <c r="C36" s="235"/>
      <c r="D36" s="235"/>
      <c r="E36" s="282">
        <f>SUM(E37:E49)</f>
        <v>3274445.88</v>
      </c>
    </row>
    <row r="37" spans="1:5" ht="51" x14ac:dyDescent="0.2">
      <c r="A37" s="136" t="s">
        <v>361</v>
      </c>
      <c r="B37" s="236"/>
      <c r="C37" s="235"/>
      <c r="D37" s="235"/>
      <c r="E37" s="320">
        <f t="shared" ref="E37:E41" si="1">SUM(C37*D37)</f>
        <v>0</v>
      </c>
    </row>
    <row r="38" spans="1:5" ht="25.5" x14ac:dyDescent="0.2">
      <c r="A38" s="136" t="s">
        <v>362</v>
      </c>
      <c r="B38" s="236"/>
      <c r="C38" s="235"/>
      <c r="D38" s="235"/>
      <c r="E38" s="320">
        <f t="shared" si="1"/>
        <v>0</v>
      </c>
    </row>
    <row r="39" spans="1:5" ht="38.25" x14ac:dyDescent="0.2">
      <c r="A39" s="136" t="s">
        <v>592</v>
      </c>
      <c r="B39" s="236"/>
      <c r="C39" s="235"/>
      <c r="D39" s="235"/>
      <c r="E39" s="320">
        <f t="shared" si="1"/>
        <v>0</v>
      </c>
    </row>
    <row r="40" spans="1:5" ht="38.25" x14ac:dyDescent="0.2">
      <c r="A40" s="136" t="s">
        <v>593</v>
      </c>
      <c r="B40" s="236"/>
      <c r="C40" s="235"/>
      <c r="D40" s="235"/>
      <c r="E40" s="320">
        <f t="shared" si="1"/>
        <v>0</v>
      </c>
    </row>
    <row r="41" spans="1:5" ht="25.5" x14ac:dyDescent="0.2">
      <c r="A41" s="136" t="s">
        <v>363</v>
      </c>
      <c r="B41" s="236"/>
      <c r="C41" s="235"/>
      <c r="D41" s="235"/>
      <c r="E41" s="320">
        <f t="shared" si="1"/>
        <v>0</v>
      </c>
    </row>
    <row r="42" spans="1:5" x14ac:dyDescent="0.2">
      <c r="A42" s="136" t="s">
        <v>364</v>
      </c>
      <c r="B42" s="243" t="s">
        <v>594</v>
      </c>
      <c r="C42" s="235">
        <v>12500</v>
      </c>
      <c r="D42" s="235">
        <v>4</v>
      </c>
      <c r="E42" s="322">
        <v>45681</v>
      </c>
    </row>
    <row r="43" spans="1:5" x14ac:dyDescent="0.2">
      <c r="A43" s="141" t="s">
        <v>365</v>
      </c>
      <c r="B43" s="243" t="s">
        <v>595</v>
      </c>
      <c r="C43" s="235">
        <v>338.4</v>
      </c>
      <c r="D43" s="235">
        <v>803.79</v>
      </c>
      <c r="E43" s="322">
        <v>272002.53999999998</v>
      </c>
    </row>
    <row r="44" spans="1:5" ht="51" x14ac:dyDescent="0.2">
      <c r="A44" s="141" t="s">
        <v>366</v>
      </c>
      <c r="B44" s="243" t="s">
        <v>595</v>
      </c>
      <c r="C44" s="235">
        <v>317.5</v>
      </c>
      <c r="D44" s="235">
        <v>99.03</v>
      </c>
      <c r="E44" s="322">
        <v>31442.400000000001</v>
      </c>
    </row>
    <row r="45" spans="1:5" ht="51" x14ac:dyDescent="0.2">
      <c r="A45" s="141" t="s">
        <v>596</v>
      </c>
      <c r="B45" s="243" t="s">
        <v>585</v>
      </c>
      <c r="C45" s="235">
        <v>3</v>
      </c>
      <c r="D45" s="235">
        <v>839890</v>
      </c>
      <c r="E45" s="322">
        <v>2519670</v>
      </c>
    </row>
    <row r="46" spans="1:5" x14ac:dyDescent="0.2">
      <c r="A46" s="142" t="s">
        <v>597</v>
      </c>
      <c r="B46" s="243" t="s">
        <v>598</v>
      </c>
      <c r="C46" s="235">
        <v>17.600000000000001</v>
      </c>
      <c r="D46" s="235">
        <v>1800</v>
      </c>
      <c r="E46" s="322">
        <v>31649.94</v>
      </c>
    </row>
    <row r="47" spans="1:5" ht="25.5" x14ac:dyDescent="0.2">
      <c r="A47" s="142" t="s">
        <v>885</v>
      </c>
      <c r="B47" s="243" t="s">
        <v>617</v>
      </c>
      <c r="C47" s="235">
        <v>3</v>
      </c>
      <c r="D47" s="235">
        <v>18000</v>
      </c>
      <c r="E47" s="322">
        <v>54000</v>
      </c>
    </row>
    <row r="48" spans="1:5" ht="25.5" x14ac:dyDescent="0.2">
      <c r="A48" s="142" t="s">
        <v>599</v>
      </c>
      <c r="B48" s="243" t="s">
        <v>585</v>
      </c>
      <c r="C48" s="235"/>
      <c r="D48" s="235"/>
      <c r="E48" s="322"/>
    </row>
    <row r="49" spans="1:11" x14ac:dyDescent="0.2">
      <c r="A49" s="142" t="s">
        <v>886</v>
      </c>
      <c r="B49" s="243" t="s">
        <v>585</v>
      </c>
      <c r="C49" s="235">
        <v>1</v>
      </c>
      <c r="D49" s="235">
        <v>320000</v>
      </c>
      <c r="E49" s="322">
        <v>320000</v>
      </c>
    </row>
    <row r="50" spans="1:11" ht="25.5" x14ac:dyDescent="0.2">
      <c r="A50" s="244" t="s">
        <v>367</v>
      </c>
      <c r="B50" s="243"/>
      <c r="C50" s="235"/>
      <c r="D50" s="235"/>
      <c r="E50" s="282">
        <f>SUM(E51:E55)</f>
        <v>7002.68</v>
      </c>
    </row>
    <row r="51" spans="1:11" ht="38.25" x14ac:dyDescent="0.2">
      <c r="A51" s="136" t="s">
        <v>368</v>
      </c>
      <c r="B51" s="243"/>
      <c r="C51" s="235"/>
      <c r="D51" s="235"/>
      <c r="E51" s="320"/>
    </row>
    <row r="52" spans="1:11" ht="38.25" x14ac:dyDescent="0.2">
      <c r="A52" s="136" t="s">
        <v>369</v>
      </c>
      <c r="B52" s="243"/>
      <c r="C52" s="235"/>
      <c r="D52" s="235"/>
      <c r="E52" s="320"/>
    </row>
    <row r="53" spans="1:11" ht="38.25" x14ac:dyDescent="0.2">
      <c r="A53" s="136" t="s">
        <v>370</v>
      </c>
      <c r="B53" s="243"/>
      <c r="C53" s="235"/>
      <c r="D53" s="235"/>
      <c r="E53" s="320"/>
    </row>
    <row r="54" spans="1:11" ht="38.25" x14ac:dyDescent="0.2">
      <c r="A54" s="136" t="s">
        <v>600</v>
      </c>
      <c r="B54" s="243"/>
      <c r="C54" s="235"/>
      <c r="D54" s="235"/>
      <c r="E54" s="320"/>
    </row>
    <row r="55" spans="1:11" ht="25.5" x14ac:dyDescent="0.2">
      <c r="A55" s="136" t="s">
        <v>601</v>
      </c>
      <c r="B55" s="243" t="s">
        <v>587</v>
      </c>
      <c r="C55" s="235">
        <v>1</v>
      </c>
      <c r="D55" s="235">
        <v>7002.68</v>
      </c>
      <c r="E55" s="322">
        <f t="shared" ref="E55" si="2">SUM(C55*D55)</f>
        <v>7002.68</v>
      </c>
    </row>
    <row r="56" spans="1:11" x14ac:dyDescent="0.2">
      <c r="A56" s="136" t="s">
        <v>343</v>
      </c>
      <c r="B56" s="243"/>
      <c r="C56" s="235"/>
      <c r="D56" s="235"/>
      <c r="E56" s="320"/>
    </row>
    <row r="57" spans="1:11" x14ac:dyDescent="0.2">
      <c r="A57" s="136" t="s">
        <v>343</v>
      </c>
      <c r="B57" s="243"/>
      <c r="C57" s="235"/>
      <c r="D57" s="235"/>
      <c r="E57" s="320"/>
    </row>
    <row r="58" spans="1:11" x14ac:dyDescent="0.2">
      <c r="A58" s="136" t="s">
        <v>343</v>
      </c>
      <c r="B58" s="243"/>
      <c r="C58" s="235"/>
      <c r="D58" s="235"/>
      <c r="E58" s="320"/>
    </row>
    <row r="59" spans="1:11" ht="25.5" x14ac:dyDescent="0.2">
      <c r="A59" s="236" t="s">
        <v>371</v>
      </c>
      <c r="B59" s="236"/>
      <c r="C59" s="236"/>
      <c r="D59" s="236"/>
      <c r="E59" s="282">
        <f>SUM(E60:E83)</f>
        <v>1603293.25</v>
      </c>
      <c r="F59" s="245"/>
      <c r="G59" s="245"/>
      <c r="H59" s="245"/>
      <c r="I59" s="245"/>
      <c r="J59" s="245"/>
      <c r="K59" s="245"/>
    </row>
    <row r="60" spans="1:11" ht="51" x14ac:dyDescent="0.2">
      <c r="A60" s="239" t="s">
        <v>602</v>
      </c>
      <c r="B60" s="243" t="s">
        <v>585</v>
      </c>
      <c r="C60" s="235">
        <v>2</v>
      </c>
      <c r="D60" s="235">
        <v>57000</v>
      </c>
      <c r="E60" s="322">
        <v>114000</v>
      </c>
    </row>
    <row r="61" spans="1:11" x14ac:dyDescent="0.2">
      <c r="A61" s="239" t="s">
        <v>564</v>
      </c>
      <c r="B61" s="243" t="s">
        <v>587</v>
      </c>
      <c r="C61" s="235">
        <v>1</v>
      </c>
      <c r="D61" s="235">
        <v>65345.23</v>
      </c>
      <c r="E61" s="322">
        <f t="shared" ref="E61" si="3">SUM(C61*D61)</f>
        <v>65345.23</v>
      </c>
    </row>
    <row r="62" spans="1:11" x14ac:dyDescent="0.2">
      <c r="A62" s="239" t="s">
        <v>603</v>
      </c>
      <c r="B62" s="243" t="s">
        <v>604</v>
      </c>
      <c r="C62" s="235">
        <v>114</v>
      </c>
      <c r="D62" s="235">
        <v>350</v>
      </c>
      <c r="E62" s="322">
        <v>40000</v>
      </c>
    </row>
    <row r="63" spans="1:11" x14ac:dyDescent="0.2">
      <c r="A63" s="239" t="s">
        <v>605</v>
      </c>
      <c r="B63" s="243" t="s">
        <v>585</v>
      </c>
      <c r="C63" s="235">
        <v>118</v>
      </c>
      <c r="D63" s="235">
        <v>750</v>
      </c>
      <c r="E63" s="322">
        <v>88750</v>
      </c>
    </row>
    <row r="64" spans="1:11" x14ac:dyDescent="0.2">
      <c r="A64" s="239" t="s">
        <v>606</v>
      </c>
      <c r="B64" s="243" t="s">
        <v>580</v>
      </c>
      <c r="C64" s="235">
        <v>64</v>
      </c>
      <c r="D64" s="235">
        <v>2406.25</v>
      </c>
      <c r="E64" s="322">
        <v>154000</v>
      </c>
    </row>
    <row r="65" spans="1:5" x14ac:dyDescent="0.2">
      <c r="A65" s="239" t="s">
        <v>607</v>
      </c>
      <c r="B65" s="243" t="s">
        <v>587</v>
      </c>
      <c r="C65" s="235">
        <v>2</v>
      </c>
      <c r="D65" s="235">
        <v>46800.15</v>
      </c>
      <c r="E65" s="322">
        <v>93600.3</v>
      </c>
    </row>
    <row r="66" spans="1:5" x14ac:dyDescent="0.2">
      <c r="A66" s="239" t="s">
        <v>608</v>
      </c>
      <c r="B66" s="243" t="s">
        <v>137</v>
      </c>
      <c r="C66" s="235">
        <v>73</v>
      </c>
      <c r="D66" s="235">
        <v>445</v>
      </c>
      <c r="E66" s="322">
        <v>32604</v>
      </c>
    </row>
    <row r="67" spans="1:5" x14ac:dyDescent="0.2">
      <c r="A67" s="239" t="s">
        <v>609</v>
      </c>
      <c r="B67" s="243" t="s">
        <v>610</v>
      </c>
      <c r="C67" s="235">
        <v>1333</v>
      </c>
      <c r="D67" s="235">
        <v>43.5</v>
      </c>
      <c r="E67" s="322">
        <v>57966.25</v>
      </c>
    </row>
    <row r="68" spans="1:5" x14ac:dyDescent="0.2">
      <c r="A68" s="239" t="s">
        <v>800</v>
      </c>
      <c r="B68" s="243" t="s">
        <v>137</v>
      </c>
      <c r="C68" s="235">
        <v>1</v>
      </c>
      <c r="D68" s="235">
        <v>22000</v>
      </c>
      <c r="E68" s="322">
        <v>7595</v>
      </c>
    </row>
    <row r="69" spans="1:5" x14ac:dyDescent="0.2">
      <c r="A69" s="239" t="s">
        <v>741</v>
      </c>
      <c r="B69" s="243" t="s">
        <v>796</v>
      </c>
      <c r="C69" s="235">
        <v>2</v>
      </c>
      <c r="D69" s="235">
        <v>67637</v>
      </c>
      <c r="E69" s="322">
        <v>135274</v>
      </c>
    </row>
    <row r="70" spans="1:5" x14ac:dyDescent="0.2">
      <c r="A70" s="239" t="s">
        <v>781</v>
      </c>
      <c r="B70" s="243" t="s">
        <v>796</v>
      </c>
      <c r="C70" s="235">
        <v>1</v>
      </c>
      <c r="D70" s="235">
        <v>6376.5</v>
      </c>
      <c r="E70" s="322">
        <v>6376.5</v>
      </c>
    </row>
    <row r="71" spans="1:5" x14ac:dyDescent="0.2">
      <c r="A71" s="239" t="s">
        <v>868</v>
      </c>
      <c r="B71" s="243"/>
      <c r="C71" s="235">
        <v>3</v>
      </c>
      <c r="D71" s="235">
        <v>5091.33</v>
      </c>
      <c r="E71" s="322">
        <v>15274</v>
      </c>
    </row>
    <row r="72" spans="1:5" ht="25.5" x14ac:dyDescent="0.2">
      <c r="A72" s="239" t="s">
        <v>611</v>
      </c>
      <c r="B72" s="243" t="s">
        <v>612</v>
      </c>
      <c r="C72" s="235">
        <v>140</v>
      </c>
      <c r="D72" s="235">
        <v>100</v>
      </c>
      <c r="E72" s="322">
        <v>13800</v>
      </c>
    </row>
    <row r="73" spans="1:5" ht="25.5" x14ac:dyDescent="0.2">
      <c r="A73" s="239" t="s">
        <v>613</v>
      </c>
      <c r="B73" s="243" t="s">
        <v>580</v>
      </c>
      <c r="C73" s="235">
        <v>65</v>
      </c>
      <c r="D73" s="235">
        <v>1700</v>
      </c>
      <c r="E73" s="322">
        <v>110396</v>
      </c>
    </row>
    <row r="74" spans="1:5" ht="25.5" x14ac:dyDescent="0.2">
      <c r="A74" s="239" t="s">
        <v>614</v>
      </c>
      <c r="B74" s="243" t="s">
        <v>612</v>
      </c>
      <c r="C74" s="235">
        <v>120</v>
      </c>
      <c r="D74" s="235">
        <v>550</v>
      </c>
      <c r="E74" s="322">
        <v>64254</v>
      </c>
    </row>
    <row r="75" spans="1:5" x14ac:dyDescent="0.2">
      <c r="A75" s="239" t="s">
        <v>785</v>
      </c>
      <c r="B75" s="243" t="s">
        <v>801</v>
      </c>
      <c r="C75" s="235">
        <v>65</v>
      </c>
      <c r="D75" s="235">
        <v>100</v>
      </c>
      <c r="E75" s="322">
        <v>6484</v>
      </c>
    </row>
    <row r="76" spans="1:5" ht="25.5" x14ac:dyDescent="0.2">
      <c r="A76" s="239" t="s">
        <v>615</v>
      </c>
      <c r="B76" s="243"/>
      <c r="C76" s="235"/>
      <c r="D76" s="235"/>
      <c r="E76" s="320"/>
    </row>
    <row r="77" spans="1:5" x14ac:dyDescent="0.2">
      <c r="A77" s="239" t="s">
        <v>616</v>
      </c>
      <c r="B77" s="243" t="s">
        <v>617</v>
      </c>
      <c r="C77" s="235">
        <v>30</v>
      </c>
      <c r="D77" s="235">
        <v>890</v>
      </c>
      <c r="E77" s="322">
        <v>26700</v>
      </c>
    </row>
    <row r="78" spans="1:5" x14ac:dyDescent="0.2">
      <c r="A78" s="239" t="s">
        <v>802</v>
      </c>
      <c r="B78" s="243" t="s">
        <v>617</v>
      </c>
      <c r="C78" s="235">
        <v>10</v>
      </c>
      <c r="D78" s="235">
        <v>8900</v>
      </c>
      <c r="E78" s="322">
        <v>89000</v>
      </c>
    </row>
    <row r="79" spans="1:5" x14ac:dyDescent="0.2">
      <c r="A79" s="239" t="s">
        <v>618</v>
      </c>
      <c r="B79" s="243" t="s">
        <v>617</v>
      </c>
      <c r="C79" s="235">
        <v>1698</v>
      </c>
      <c r="D79" s="235">
        <v>37</v>
      </c>
      <c r="E79" s="322">
        <v>62817.75</v>
      </c>
    </row>
    <row r="80" spans="1:5" x14ac:dyDescent="0.2">
      <c r="A80" s="239" t="s">
        <v>619</v>
      </c>
      <c r="B80" s="243" t="s">
        <v>617</v>
      </c>
      <c r="C80" s="235">
        <v>3210</v>
      </c>
      <c r="D80" s="235">
        <v>42.8</v>
      </c>
      <c r="E80" s="322">
        <v>137400</v>
      </c>
    </row>
    <row r="81" spans="1:5" x14ac:dyDescent="0.2">
      <c r="A81" s="239" t="s">
        <v>620</v>
      </c>
      <c r="B81" s="243" t="s">
        <v>617</v>
      </c>
      <c r="C81" s="235">
        <v>1877.7</v>
      </c>
      <c r="D81" s="235">
        <v>150</v>
      </c>
      <c r="E81" s="322">
        <v>281656.21999999997</v>
      </c>
    </row>
    <row r="82" spans="1:5" x14ac:dyDescent="0.2">
      <c r="A82" s="239" t="s">
        <v>621</v>
      </c>
      <c r="B82" s="243" t="s">
        <v>617</v>
      </c>
      <c r="C82" s="235"/>
      <c r="D82" s="235"/>
      <c r="E82" s="322"/>
    </row>
    <row r="83" spans="1:5" x14ac:dyDescent="0.2">
      <c r="A83" s="239" t="s">
        <v>622</v>
      </c>
      <c r="B83" s="243" t="s">
        <v>617</v>
      </c>
      <c r="C83" s="235"/>
      <c r="D83" s="235"/>
      <c r="E83" s="322"/>
    </row>
    <row r="84" spans="1:5" ht="38.25" x14ac:dyDescent="0.2">
      <c r="A84" s="246" t="s">
        <v>623</v>
      </c>
      <c r="B84" s="243"/>
      <c r="C84" s="235"/>
      <c r="D84" s="235"/>
      <c r="E84" s="282">
        <f>SUM(E85+E86+E87+E88+E89+E90+E98+E97)</f>
        <v>2407440</v>
      </c>
    </row>
    <row r="85" spans="1:5" ht="38.25" x14ac:dyDescent="0.2">
      <c r="A85" s="276" t="s">
        <v>803</v>
      </c>
      <c r="B85" s="243" t="s">
        <v>801</v>
      </c>
      <c r="C85" s="253">
        <v>38</v>
      </c>
      <c r="D85" s="253">
        <v>4693.76</v>
      </c>
      <c r="E85" s="318">
        <v>177260.6</v>
      </c>
    </row>
    <row r="86" spans="1:5" x14ac:dyDescent="0.2">
      <c r="A86" s="277" t="s">
        <v>565</v>
      </c>
      <c r="B86" s="278" t="s">
        <v>587</v>
      </c>
      <c r="C86" s="277">
        <v>1</v>
      </c>
      <c r="D86" s="277">
        <v>92000</v>
      </c>
      <c r="E86" s="322">
        <v>92000</v>
      </c>
    </row>
    <row r="87" spans="1:5" ht="25.5" x14ac:dyDescent="0.2">
      <c r="A87" s="239" t="s">
        <v>624</v>
      </c>
      <c r="B87" s="243" t="s">
        <v>580</v>
      </c>
      <c r="C87" s="235">
        <v>42</v>
      </c>
      <c r="D87" s="235">
        <v>2733.33</v>
      </c>
      <c r="E87" s="322">
        <v>114800</v>
      </c>
    </row>
    <row r="88" spans="1:5" ht="25.5" x14ac:dyDescent="0.2">
      <c r="A88" s="239" t="s">
        <v>887</v>
      </c>
      <c r="B88" s="243" t="s">
        <v>137</v>
      </c>
      <c r="C88" s="235">
        <v>32</v>
      </c>
      <c r="D88" s="235">
        <v>3149.37</v>
      </c>
      <c r="E88" s="322">
        <v>100780</v>
      </c>
    </row>
    <row r="89" spans="1:5" x14ac:dyDescent="0.2">
      <c r="A89" s="239" t="s">
        <v>741</v>
      </c>
      <c r="B89" s="243"/>
      <c r="C89" s="235">
        <v>1</v>
      </c>
      <c r="D89" s="235">
        <v>240000</v>
      </c>
      <c r="E89" s="322">
        <v>240000</v>
      </c>
    </row>
    <row r="90" spans="1:5" x14ac:dyDescent="0.2">
      <c r="A90" s="247" t="s">
        <v>625</v>
      </c>
      <c r="B90" s="248"/>
      <c r="C90" s="249"/>
      <c r="D90" s="249"/>
      <c r="E90" s="320">
        <f>SUM(E91:E96)</f>
        <v>1542244.4</v>
      </c>
    </row>
    <row r="91" spans="1:5" ht="38.25" x14ac:dyDescent="0.2">
      <c r="A91" s="279" t="s">
        <v>804</v>
      </c>
      <c r="B91" s="250" t="s">
        <v>585</v>
      </c>
      <c r="C91" s="251">
        <v>1</v>
      </c>
      <c r="D91" s="251">
        <v>471500</v>
      </c>
      <c r="E91" s="323">
        <v>166850</v>
      </c>
    </row>
    <row r="92" spans="1:5" ht="25.5" x14ac:dyDescent="0.2">
      <c r="A92" s="280" t="s">
        <v>783</v>
      </c>
      <c r="B92" s="250" t="s">
        <v>585</v>
      </c>
      <c r="C92" s="251">
        <v>1</v>
      </c>
      <c r="D92" s="251">
        <v>1298000</v>
      </c>
      <c r="E92" s="323">
        <v>889140</v>
      </c>
    </row>
    <row r="93" spans="1:5" x14ac:dyDescent="0.2">
      <c r="A93" s="315" t="s">
        <v>830</v>
      </c>
      <c r="B93" s="250" t="s">
        <v>585</v>
      </c>
      <c r="C93" s="251">
        <v>8</v>
      </c>
      <c r="D93" s="251">
        <v>19486</v>
      </c>
      <c r="E93" s="323">
        <v>155888</v>
      </c>
    </row>
    <row r="94" spans="1:5" x14ac:dyDescent="0.2">
      <c r="A94" s="315" t="s">
        <v>889</v>
      </c>
      <c r="B94" s="250" t="s">
        <v>585</v>
      </c>
      <c r="C94" s="251">
        <v>4</v>
      </c>
      <c r="D94" s="251">
        <v>25000</v>
      </c>
      <c r="E94" s="323">
        <v>100000</v>
      </c>
    </row>
    <row r="95" spans="1:5" x14ac:dyDescent="0.2">
      <c r="A95" s="315" t="s">
        <v>890</v>
      </c>
      <c r="B95" s="250" t="s">
        <v>891</v>
      </c>
      <c r="C95" s="251">
        <v>8</v>
      </c>
      <c r="D95" s="251">
        <v>13065.8</v>
      </c>
      <c r="E95" s="323">
        <v>104526.39999999999</v>
      </c>
    </row>
    <row r="96" spans="1:5" x14ac:dyDescent="0.2">
      <c r="A96" s="315" t="s">
        <v>833</v>
      </c>
      <c r="B96" s="250" t="s">
        <v>585</v>
      </c>
      <c r="C96" s="251">
        <v>4</v>
      </c>
      <c r="D96" s="251">
        <v>31460</v>
      </c>
      <c r="E96" s="323">
        <v>125840</v>
      </c>
    </row>
    <row r="97" spans="1:6" x14ac:dyDescent="0.2">
      <c r="A97" s="315" t="s">
        <v>892</v>
      </c>
      <c r="B97" s="250" t="s">
        <v>585</v>
      </c>
      <c r="C97" s="251">
        <v>8</v>
      </c>
      <c r="D97" s="251">
        <v>220.62</v>
      </c>
      <c r="E97" s="323">
        <v>1765</v>
      </c>
    </row>
    <row r="98" spans="1:6" x14ac:dyDescent="0.2">
      <c r="A98" s="247" t="s">
        <v>742</v>
      </c>
      <c r="B98" s="248" t="s">
        <v>585</v>
      </c>
      <c r="C98" s="249">
        <v>926</v>
      </c>
      <c r="D98" s="249">
        <v>150</v>
      </c>
      <c r="E98" s="322">
        <v>138590</v>
      </c>
    </row>
    <row r="99" spans="1:6" x14ac:dyDescent="0.2">
      <c r="A99" s="235" t="s">
        <v>626</v>
      </c>
      <c r="B99" s="243"/>
      <c r="C99" s="235"/>
      <c r="D99" s="235"/>
      <c r="E99" s="322">
        <v>638950</v>
      </c>
    </row>
    <row r="100" spans="1:6" x14ac:dyDescent="0.2">
      <c r="A100" s="235" t="s">
        <v>627</v>
      </c>
      <c r="B100" s="243"/>
      <c r="C100" s="235"/>
      <c r="D100" s="235"/>
      <c r="E100" s="322">
        <v>12028</v>
      </c>
    </row>
    <row r="101" spans="1:6" x14ac:dyDescent="0.2">
      <c r="A101" s="235" t="s">
        <v>372</v>
      </c>
      <c r="B101" s="243"/>
      <c r="C101" s="235"/>
      <c r="D101" s="235"/>
      <c r="E101" s="282">
        <f>SUM(E5+E11+E16+E24+E29+E34+E36+E50+E59+E84+E99+E100)</f>
        <v>86457290</v>
      </c>
      <c r="F101" s="252"/>
    </row>
  </sheetData>
  <mergeCells count="1">
    <mergeCell ref="A1:E1"/>
  </mergeCells>
  <pageMargins left="0.7" right="0.7" top="0.75" bottom="0.75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view="pageBreakPreview" topLeftCell="A37" zoomScale="90" zoomScaleSheetLayoutView="90" workbookViewId="0">
      <selection activeCell="A25" sqref="A1:XFD1048576"/>
    </sheetView>
  </sheetViews>
  <sheetFormatPr defaultColWidth="9.140625" defaultRowHeight="12.75" x14ac:dyDescent="0.25"/>
  <cols>
    <col min="1" max="16384" width="9.140625" style="18"/>
  </cols>
  <sheetData/>
  <pageMargins left="0" right="0" top="0.51181102362204722" bottom="0.43307086614173229" header="0.31496062992125984" footer="0.31496062992125984"/>
  <pageSetup paperSize="9" scale="74" fitToHeight="2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71"/>
  <sheetViews>
    <sheetView topLeftCell="A10" workbookViewId="0">
      <selection activeCell="E4" sqref="E4"/>
    </sheetView>
  </sheetViews>
  <sheetFormatPr defaultRowHeight="15" x14ac:dyDescent="0.25"/>
  <cols>
    <col min="1" max="1" width="21.7109375" customWidth="1"/>
    <col min="2" max="2" width="12.140625" customWidth="1"/>
    <col min="3" max="3" width="11.5703125" customWidth="1"/>
    <col min="4" max="4" width="28.28515625" customWidth="1"/>
    <col min="5" max="5" width="11.85546875" customWidth="1"/>
  </cols>
  <sheetData>
    <row r="1" spans="1:5" x14ac:dyDescent="0.25">
      <c r="D1" s="492" t="s">
        <v>388</v>
      </c>
      <c r="E1" s="492"/>
    </row>
    <row r="2" spans="1:5" ht="68.849999999999994" customHeight="1" x14ac:dyDescent="0.25">
      <c r="D2" s="492" t="s">
        <v>389</v>
      </c>
      <c r="E2" s="492"/>
    </row>
    <row r="5" spans="1:5" x14ac:dyDescent="0.25">
      <c r="A5" s="624" t="s">
        <v>387</v>
      </c>
      <c r="B5" s="625"/>
      <c r="C5" s="625"/>
      <c r="D5" s="625"/>
      <c r="E5" s="625"/>
    </row>
    <row r="6" spans="1:5" x14ac:dyDescent="0.25">
      <c r="E6" s="127" t="s">
        <v>139</v>
      </c>
    </row>
    <row r="7" spans="1:5" ht="31.5" x14ac:dyDescent="0.25">
      <c r="A7" s="128" t="s">
        <v>339</v>
      </c>
      <c r="B7" s="131" t="s">
        <v>380</v>
      </c>
      <c r="C7" s="131" t="s">
        <v>340</v>
      </c>
      <c r="D7" s="131" t="s">
        <v>341</v>
      </c>
      <c r="E7" s="147" t="s">
        <v>47</v>
      </c>
    </row>
    <row r="8" spans="1:5" ht="71.25" x14ac:dyDescent="0.25">
      <c r="A8" s="131" t="s">
        <v>342</v>
      </c>
      <c r="B8" s="129"/>
      <c r="C8" s="129"/>
      <c r="D8" s="129"/>
      <c r="E8" s="132">
        <f>SUM(E9:E13)</f>
        <v>0</v>
      </c>
    </row>
    <row r="9" spans="1:5" x14ac:dyDescent="0.25">
      <c r="A9" s="133" t="s">
        <v>343</v>
      </c>
      <c r="B9" s="129"/>
      <c r="C9" s="129"/>
      <c r="D9" s="129"/>
      <c r="E9" s="130"/>
    </row>
    <row r="10" spans="1:5" ht="25.5" x14ac:dyDescent="0.25">
      <c r="A10" s="134" t="s">
        <v>344</v>
      </c>
      <c r="B10" s="129"/>
      <c r="C10" s="129"/>
      <c r="D10" s="129"/>
      <c r="E10" s="130"/>
    </row>
    <row r="11" spans="1:5" ht="25.5" x14ac:dyDescent="0.25">
      <c r="A11" s="134" t="s">
        <v>345</v>
      </c>
      <c r="B11" s="129"/>
      <c r="C11" s="129"/>
      <c r="D11" s="129"/>
      <c r="E11" s="130"/>
    </row>
    <row r="12" spans="1:5" ht="25.5" x14ac:dyDescent="0.25">
      <c r="A12" s="134" t="s">
        <v>346</v>
      </c>
      <c r="B12" s="129"/>
      <c r="C12" s="129"/>
      <c r="D12" s="129"/>
      <c r="E12" s="130"/>
    </row>
    <row r="13" spans="1:5" x14ac:dyDescent="0.25">
      <c r="A13" s="133" t="s">
        <v>343</v>
      </c>
      <c r="B13" s="129"/>
      <c r="C13" s="129"/>
      <c r="D13" s="129"/>
      <c r="E13" s="130"/>
    </row>
    <row r="14" spans="1:5" ht="47.25" x14ac:dyDescent="0.25">
      <c r="A14" s="135" t="s">
        <v>347</v>
      </c>
      <c r="B14" s="135"/>
      <c r="C14" s="135"/>
      <c r="D14" s="135"/>
      <c r="E14" s="135">
        <f>SUM(E15:E20)</f>
        <v>0</v>
      </c>
    </row>
    <row r="15" spans="1:5" ht="25.5" x14ac:dyDescent="0.25">
      <c r="A15" s="136" t="s">
        <v>348</v>
      </c>
      <c r="B15" s="137"/>
      <c r="C15" s="137"/>
      <c r="D15" s="137"/>
      <c r="E15" s="138"/>
    </row>
    <row r="16" spans="1:5" ht="63.75" x14ac:dyDescent="0.25">
      <c r="A16" s="136" t="s">
        <v>349</v>
      </c>
      <c r="B16" s="137"/>
      <c r="C16" s="137"/>
      <c r="D16" s="137"/>
      <c r="E16" s="138"/>
    </row>
    <row r="17" spans="1:5" x14ac:dyDescent="0.25">
      <c r="A17" s="136" t="s">
        <v>350</v>
      </c>
      <c r="B17" s="137"/>
      <c r="C17" s="137"/>
      <c r="D17" s="137"/>
      <c r="E17" s="138"/>
    </row>
    <row r="18" spans="1:5" ht="25.5" x14ac:dyDescent="0.25">
      <c r="A18" s="136" t="s">
        <v>351</v>
      </c>
      <c r="B18" s="137"/>
      <c r="C18" s="137"/>
      <c r="D18" s="137"/>
      <c r="E18" s="138"/>
    </row>
    <row r="19" spans="1:5" ht="25.5" x14ac:dyDescent="0.25">
      <c r="A19" s="136" t="s">
        <v>352</v>
      </c>
      <c r="B19" s="137"/>
      <c r="C19" s="137"/>
      <c r="D19" s="137"/>
      <c r="E19" s="138"/>
    </row>
    <row r="20" spans="1:5" x14ac:dyDescent="0.25">
      <c r="A20" s="136" t="s">
        <v>353</v>
      </c>
      <c r="B20" s="137"/>
      <c r="C20" s="137"/>
      <c r="D20" s="137"/>
      <c r="E20" s="138"/>
    </row>
    <row r="21" spans="1:5" ht="63" x14ac:dyDescent="0.25">
      <c r="A21" s="139" t="s">
        <v>354</v>
      </c>
      <c r="B21" s="139"/>
      <c r="C21" s="138"/>
      <c r="D21" s="138"/>
      <c r="E21" s="135">
        <f>SUM(E22:E25)</f>
        <v>0</v>
      </c>
    </row>
    <row r="22" spans="1:5" x14ac:dyDescent="0.25">
      <c r="A22" s="136" t="s">
        <v>355</v>
      </c>
      <c r="B22" s="137"/>
      <c r="C22" s="138"/>
      <c r="D22" s="138"/>
      <c r="E22" s="138"/>
    </row>
    <row r="23" spans="1:5" ht="22.9" customHeight="1" x14ac:dyDescent="0.25">
      <c r="A23" s="136" t="s">
        <v>356</v>
      </c>
      <c r="B23" s="137"/>
      <c r="C23" s="138"/>
      <c r="D23" s="138"/>
      <c r="E23" s="138"/>
    </row>
    <row r="24" spans="1:5" ht="38.25" x14ac:dyDescent="0.25">
      <c r="A24" s="136" t="s">
        <v>357</v>
      </c>
      <c r="B24" s="137"/>
      <c r="C24" s="138"/>
      <c r="D24" s="138"/>
      <c r="E24" s="138"/>
    </row>
    <row r="25" spans="1:5" ht="38.25" x14ac:dyDescent="0.25">
      <c r="A25" s="136" t="s">
        <v>358</v>
      </c>
      <c r="B25" s="137"/>
      <c r="C25" s="138"/>
      <c r="D25" s="138"/>
      <c r="E25" s="138"/>
    </row>
    <row r="26" spans="1:5" ht="63" x14ac:dyDescent="0.25">
      <c r="A26" s="135" t="s">
        <v>359</v>
      </c>
      <c r="B26" s="135"/>
      <c r="C26" s="140"/>
      <c r="D26" s="140"/>
      <c r="E26" s="135">
        <f>SUM(E27:E30)</f>
        <v>0</v>
      </c>
    </row>
    <row r="27" spans="1:5" x14ac:dyDescent="0.25">
      <c r="A27" s="146" t="s">
        <v>375</v>
      </c>
      <c r="B27" s="138"/>
      <c r="C27" s="138"/>
      <c r="D27" s="138"/>
      <c r="E27" s="138"/>
    </row>
    <row r="28" spans="1:5" x14ac:dyDescent="0.25">
      <c r="A28" s="146" t="s">
        <v>376</v>
      </c>
      <c r="B28" s="138"/>
      <c r="C28" s="138"/>
      <c r="D28" s="138"/>
      <c r="E28" s="138"/>
    </row>
    <row r="29" spans="1:5" x14ac:dyDescent="0.25">
      <c r="A29" s="136" t="s">
        <v>377</v>
      </c>
      <c r="B29" s="138"/>
      <c r="C29" s="138"/>
      <c r="D29" s="138"/>
      <c r="E29" s="138"/>
    </row>
    <row r="30" spans="1:5" x14ac:dyDescent="0.25">
      <c r="A30" s="146" t="s">
        <v>378</v>
      </c>
      <c r="B30" s="138"/>
      <c r="C30" s="138"/>
      <c r="D30" s="138"/>
      <c r="E30" s="138"/>
    </row>
    <row r="31" spans="1:5" ht="63" x14ac:dyDescent="0.25">
      <c r="A31" s="135" t="s">
        <v>360</v>
      </c>
      <c r="B31" s="135"/>
      <c r="C31" s="138"/>
      <c r="D31" s="138"/>
      <c r="E31" s="135">
        <f>SUM(E32:E42)</f>
        <v>0</v>
      </c>
    </row>
    <row r="32" spans="1:5" ht="102" x14ac:dyDescent="0.25">
      <c r="A32" s="136" t="s">
        <v>361</v>
      </c>
      <c r="B32" s="135"/>
      <c r="C32" s="138"/>
      <c r="D32" s="138"/>
      <c r="E32" s="138"/>
    </row>
    <row r="33" spans="1:5" ht="51" x14ac:dyDescent="0.25">
      <c r="A33" s="136" t="s">
        <v>362</v>
      </c>
      <c r="B33" s="135"/>
      <c r="C33" s="138"/>
      <c r="D33" s="138"/>
      <c r="E33" s="138"/>
    </row>
    <row r="34" spans="1:5" ht="76.5" x14ac:dyDescent="0.25">
      <c r="A34" s="136" t="s">
        <v>381</v>
      </c>
      <c r="B34" s="135"/>
      <c r="C34" s="138"/>
      <c r="D34" s="138"/>
      <c r="E34" s="138"/>
    </row>
    <row r="35" spans="1:5" ht="63.75" x14ac:dyDescent="0.25">
      <c r="A35" s="136" t="s">
        <v>382</v>
      </c>
      <c r="B35" s="135"/>
      <c r="C35" s="138"/>
      <c r="D35" s="138"/>
      <c r="E35" s="138"/>
    </row>
    <row r="36" spans="1:5" ht="38.25" x14ac:dyDescent="0.25">
      <c r="A36" s="136" t="s">
        <v>363</v>
      </c>
      <c r="B36" s="135"/>
      <c r="C36" s="138"/>
      <c r="D36" s="138"/>
      <c r="E36" s="138"/>
    </row>
    <row r="37" spans="1:5" ht="25.5" x14ac:dyDescent="0.25">
      <c r="A37" s="136" t="s">
        <v>364</v>
      </c>
      <c r="B37" s="138"/>
      <c r="C37" s="138"/>
      <c r="D37" s="138"/>
      <c r="E37" s="138"/>
    </row>
    <row r="38" spans="1:5" ht="25.5" x14ac:dyDescent="0.25">
      <c r="A38" s="141" t="s">
        <v>365</v>
      </c>
      <c r="B38" s="138"/>
      <c r="C38" s="138"/>
      <c r="D38" s="138"/>
      <c r="E38" s="138"/>
    </row>
    <row r="39" spans="1:5" ht="89.25" x14ac:dyDescent="0.25">
      <c r="A39" s="141" t="s">
        <v>366</v>
      </c>
      <c r="B39" s="138"/>
      <c r="C39" s="138"/>
      <c r="D39" s="138"/>
      <c r="E39" s="138"/>
    </row>
    <row r="40" spans="1:5" ht="114.75" x14ac:dyDescent="0.25">
      <c r="A40" s="141" t="s">
        <v>383</v>
      </c>
      <c r="B40" s="138"/>
      <c r="C40" s="138"/>
      <c r="D40" s="138"/>
      <c r="E40" s="138"/>
    </row>
    <row r="41" spans="1:5" x14ac:dyDescent="0.25">
      <c r="A41" s="142" t="s">
        <v>343</v>
      </c>
      <c r="B41" s="138"/>
      <c r="C41" s="138"/>
      <c r="D41" s="138"/>
      <c r="E41" s="138"/>
    </row>
    <row r="42" spans="1:5" x14ac:dyDescent="0.25">
      <c r="A42" s="142"/>
      <c r="B42" s="138"/>
      <c r="C42" s="138"/>
      <c r="D42" s="138"/>
      <c r="E42" s="138"/>
    </row>
    <row r="43" spans="1:5" ht="78.75" x14ac:dyDescent="0.25">
      <c r="A43" s="143" t="s">
        <v>367</v>
      </c>
      <c r="B43" s="138"/>
      <c r="C43" s="138"/>
      <c r="D43" s="138"/>
      <c r="E43" s="135">
        <f>SUM(E44:E51)</f>
        <v>0</v>
      </c>
    </row>
    <row r="44" spans="1:5" ht="76.5" x14ac:dyDescent="0.25">
      <c r="A44" s="136" t="s">
        <v>368</v>
      </c>
      <c r="B44" s="138"/>
      <c r="C44" s="138"/>
      <c r="D44" s="138"/>
      <c r="E44" s="138"/>
    </row>
    <row r="45" spans="1:5" ht="76.5" x14ac:dyDescent="0.25">
      <c r="A45" s="136" t="s">
        <v>369</v>
      </c>
      <c r="B45" s="138"/>
      <c r="C45" s="138"/>
      <c r="D45" s="138"/>
      <c r="E45" s="138"/>
    </row>
    <row r="46" spans="1:5" ht="102" x14ac:dyDescent="0.25">
      <c r="A46" s="136" t="s">
        <v>370</v>
      </c>
      <c r="B46" s="138"/>
      <c r="C46" s="138"/>
      <c r="D46" s="138"/>
      <c r="E46" s="138"/>
    </row>
    <row r="47" spans="1:5" ht="76.5" x14ac:dyDescent="0.25">
      <c r="A47" s="136" t="s">
        <v>379</v>
      </c>
      <c r="B47" s="138"/>
      <c r="C47" s="138"/>
      <c r="D47" s="138"/>
      <c r="E47" s="138"/>
    </row>
    <row r="48" spans="1:5" x14ac:dyDescent="0.25">
      <c r="A48" s="136" t="s">
        <v>343</v>
      </c>
      <c r="B48" s="138"/>
      <c r="C48" s="138"/>
      <c r="D48" s="138"/>
      <c r="E48" s="138"/>
    </row>
    <row r="49" spans="1:5" x14ac:dyDescent="0.25">
      <c r="A49" s="136"/>
      <c r="B49" s="138"/>
      <c r="C49" s="138"/>
      <c r="D49" s="138"/>
      <c r="E49" s="138"/>
    </row>
    <row r="50" spans="1:5" x14ac:dyDescent="0.25">
      <c r="A50" s="136"/>
      <c r="B50" s="138"/>
      <c r="C50" s="138"/>
      <c r="D50" s="138"/>
      <c r="E50" s="138"/>
    </row>
    <row r="51" spans="1:5" x14ac:dyDescent="0.25">
      <c r="A51" s="136"/>
      <c r="B51" s="138"/>
      <c r="C51" s="138"/>
      <c r="D51" s="138"/>
      <c r="E51" s="138"/>
    </row>
    <row r="52" spans="1:5" ht="47.25" x14ac:dyDescent="0.25">
      <c r="A52" s="135" t="s">
        <v>371</v>
      </c>
      <c r="B52" s="135"/>
      <c r="C52" s="135"/>
      <c r="D52" s="135"/>
      <c r="E52" s="135">
        <f>SUM(E53:E60)</f>
        <v>0</v>
      </c>
    </row>
    <row r="53" spans="1:5" x14ac:dyDescent="0.25">
      <c r="A53" s="148" t="s">
        <v>343</v>
      </c>
      <c r="B53" s="138"/>
      <c r="C53" s="138"/>
      <c r="D53" s="138"/>
      <c r="E53" s="138"/>
    </row>
    <row r="54" spans="1:5" x14ac:dyDescent="0.25">
      <c r="A54" s="138"/>
      <c r="B54" s="138"/>
      <c r="C54" s="138"/>
      <c r="D54" s="138"/>
      <c r="E54" s="138"/>
    </row>
    <row r="55" spans="1:5" x14ac:dyDescent="0.25">
      <c r="A55" s="138"/>
      <c r="B55" s="138"/>
      <c r="C55" s="138"/>
      <c r="D55" s="138"/>
      <c r="E55" s="138"/>
    </row>
    <row r="56" spans="1:5" x14ac:dyDescent="0.25">
      <c r="A56" s="138"/>
      <c r="B56" s="138"/>
      <c r="C56" s="138"/>
      <c r="D56" s="138"/>
      <c r="E56" s="138"/>
    </row>
    <row r="57" spans="1:5" x14ac:dyDescent="0.25">
      <c r="A57" s="138"/>
      <c r="B57" s="138"/>
      <c r="C57" s="138"/>
      <c r="D57" s="138"/>
      <c r="E57" s="138"/>
    </row>
    <row r="58" spans="1:5" x14ac:dyDescent="0.25">
      <c r="A58" s="138"/>
      <c r="B58" s="138"/>
      <c r="C58" s="138"/>
      <c r="D58" s="138"/>
      <c r="E58" s="138"/>
    </row>
    <row r="59" spans="1:5" x14ac:dyDescent="0.25">
      <c r="A59" s="138"/>
      <c r="B59" s="138"/>
      <c r="C59" s="138"/>
      <c r="D59" s="138"/>
      <c r="E59" s="138"/>
    </row>
    <row r="60" spans="1:5" x14ac:dyDescent="0.25">
      <c r="A60" s="138"/>
      <c r="B60" s="138"/>
      <c r="C60" s="138"/>
      <c r="D60" s="138"/>
      <c r="E60" s="138"/>
    </row>
    <row r="61" spans="1:5" ht="48.75" x14ac:dyDescent="0.25">
      <c r="A61" s="135" t="s">
        <v>384</v>
      </c>
      <c r="B61" s="138"/>
      <c r="C61" s="138"/>
      <c r="D61" s="138"/>
      <c r="E61" s="135">
        <f>SUM(E62:E66)</f>
        <v>0</v>
      </c>
    </row>
    <row r="62" spans="1:5" x14ac:dyDescent="0.25">
      <c r="A62" s="138" t="s">
        <v>343</v>
      </c>
      <c r="B62" s="138"/>
      <c r="C62" s="138"/>
      <c r="D62" s="138"/>
      <c r="E62" s="138"/>
    </row>
    <row r="63" spans="1:5" x14ac:dyDescent="0.25">
      <c r="A63" s="138"/>
      <c r="B63" s="138"/>
      <c r="C63" s="138"/>
      <c r="D63" s="138"/>
      <c r="E63" s="138"/>
    </row>
    <row r="64" spans="1:5" x14ac:dyDescent="0.25">
      <c r="A64" s="138"/>
      <c r="B64" s="138"/>
      <c r="C64" s="138"/>
      <c r="D64" s="138"/>
      <c r="E64" s="138"/>
    </row>
    <row r="65" spans="1:5" x14ac:dyDescent="0.25">
      <c r="A65" s="138"/>
      <c r="B65" s="138"/>
      <c r="C65" s="138"/>
      <c r="D65" s="138"/>
      <c r="E65" s="138"/>
    </row>
    <row r="66" spans="1:5" x14ac:dyDescent="0.25">
      <c r="A66" s="138"/>
      <c r="B66" s="138"/>
      <c r="C66" s="138"/>
      <c r="D66" s="138"/>
      <c r="E66" s="138"/>
    </row>
    <row r="67" spans="1:5" ht="15.75" x14ac:dyDescent="0.25">
      <c r="A67" s="135" t="s">
        <v>372</v>
      </c>
      <c r="B67" s="138"/>
      <c r="C67" s="138"/>
      <c r="D67" s="138"/>
      <c r="E67" s="132">
        <f>E61+E52+E43+E31+E26+E21+E14+E8</f>
        <v>0</v>
      </c>
    </row>
    <row r="69" spans="1:5" x14ac:dyDescent="0.25">
      <c r="A69" s="144" t="s">
        <v>53</v>
      </c>
    </row>
    <row r="70" spans="1:5" x14ac:dyDescent="0.25">
      <c r="A70" s="144" t="s">
        <v>373</v>
      </c>
    </row>
    <row r="71" spans="1:5" x14ac:dyDescent="0.25">
      <c r="A71" s="145" t="s">
        <v>374</v>
      </c>
    </row>
  </sheetData>
  <mergeCells count="3">
    <mergeCell ref="A5:E5"/>
    <mergeCell ref="D2:E2"/>
    <mergeCell ref="D1:E1"/>
  </mergeCells>
  <pageMargins left="0.98425196850393704" right="0.19685039370078741" top="0.78740157480314965" bottom="0.78740157480314965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59"/>
  <sheetViews>
    <sheetView view="pageBreakPreview" topLeftCell="A16" zoomScale="110" zoomScaleSheetLayoutView="110" workbookViewId="0">
      <selection activeCell="A59" sqref="A59:FG59"/>
    </sheetView>
  </sheetViews>
  <sheetFormatPr defaultColWidth="0.85546875" defaultRowHeight="12" customHeight="1" x14ac:dyDescent="0.2"/>
  <cols>
    <col min="1" max="16384" width="0.85546875" style="4"/>
  </cols>
  <sheetData>
    <row r="1" spans="1:163" s="30" customFormat="1" ht="9" customHeight="1" x14ac:dyDescent="0.2">
      <c r="CO1" s="725" t="s">
        <v>174</v>
      </c>
      <c r="CP1" s="725"/>
      <c r="CQ1" s="725"/>
      <c r="CR1" s="725"/>
      <c r="CS1" s="725"/>
      <c r="CT1" s="725"/>
      <c r="CU1" s="725"/>
      <c r="CV1" s="725"/>
      <c r="CW1" s="725"/>
      <c r="CX1" s="725"/>
      <c r="CY1" s="725"/>
      <c r="CZ1" s="725"/>
      <c r="DA1" s="725"/>
      <c r="DB1" s="725"/>
      <c r="DC1" s="725"/>
      <c r="DD1" s="725"/>
      <c r="DE1" s="725"/>
      <c r="DF1" s="725"/>
      <c r="DG1" s="725"/>
      <c r="DH1" s="725"/>
      <c r="DI1" s="725"/>
      <c r="DJ1" s="725"/>
      <c r="DK1" s="725"/>
      <c r="DL1" s="725"/>
      <c r="DM1" s="725"/>
      <c r="DN1" s="725"/>
      <c r="DO1" s="725"/>
      <c r="DP1" s="725"/>
      <c r="DQ1" s="725"/>
      <c r="DR1" s="725"/>
      <c r="DS1" s="725"/>
      <c r="DT1" s="725"/>
      <c r="DU1" s="725"/>
      <c r="DV1" s="725"/>
      <c r="DW1" s="725"/>
      <c r="DX1" s="725"/>
      <c r="DY1" s="725"/>
      <c r="DZ1" s="725"/>
      <c r="EA1" s="725"/>
      <c r="EB1" s="725"/>
      <c r="EC1" s="725"/>
      <c r="ED1" s="725"/>
      <c r="EE1" s="725"/>
      <c r="EF1" s="725"/>
      <c r="EG1" s="725"/>
      <c r="EH1" s="725"/>
      <c r="EI1" s="725"/>
      <c r="EJ1" s="725"/>
      <c r="EK1" s="725"/>
      <c r="EL1" s="725"/>
      <c r="EM1" s="725"/>
      <c r="EN1" s="725"/>
      <c r="EO1" s="725"/>
      <c r="EP1" s="725"/>
      <c r="EQ1" s="725"/>
      <c r="ER1" s="725"/>
      <c r="ES1" s="725"/>
      <c r="ET1" s="725"/>
      <c r="EU1" s="725"/>
      <c r="EV1" s="725"/>
      <c r="EW1" s="725"/>
      <c r="EX1" s="725"/>
      <c r="EY1" s="725"/>
      <c r="EZ1" s="725"/>
      <c r="FA1" s="725"/>
      <c r="FB1" s="725"/>
      <c r="FC1" s="725"/>
      <c r="FD1" s="725"/>
      <c r="FE1" s="725"/>
      <c r="FF1" s="725"/>
      <c r="FG1" s="725"/>
    </row>
    <row r="2" spans="1:163" s="30" customFormat="1" ht="9" customHeight="1" x14ac:dyDescent="0.2">
      <c r="CO2" s="725" t="s">
        <v>191</v>
      </c>
      <c r="CP2" s="725"/>
      <c r="CQ2" s="725"/>
      <c r="CR2" s="725"/>
      <c r="CS2" s="725"/>
      <c r="CT2" s="725"/>
      <c r="CU2" s="725"/>
      <c r="CV2" s="725"/>
      <c r="CW2" s="725"/>
      <c r="CX2" s="725"/>
      <c r="CY2" s="725"/>
      <c r="CZ2" s="725"/>
      <c r="DA2" s="725"/>
      <c r="DB2" s="725"/>
      <c r="DC2" s="725"/>
      <c r="DD2" s="725"/>
      <c r="DE2" s="725"/>
      <c r="DF2" s="725"/>
      <c r="DG2" s="725"/>
      <c r="DH2" s="725"/>
      <c r="DI2" s="725"/>
      <c r="DJ2" s="725"/>
      <c r="DK2" s="725"/>
      <c r="DL2" s="725"/>
      <c r="DM2" s="725"/>
      <c r="DN2" s="725"/>
      <c r="DO2" s="725"/>
      <c r="DP2" s="725"/>
      <c r="DQ2" s="725"/>
      <c r="DR2" s="725"/>
      <c r="DS2" s="725"/>
      <c r="DT2" s="725"/>
      <c r="DU2" s="725"/>
      <c r="DV2" s="725"/>
      <c r="DW2" s="725"/>
      <c r="DX2" s="725"/>
      <c r="DY2" s="725"/>
      <c r="DZ2" s="725"/>
      <c r="EA2" s="725"/>
      <c r="EB2" s="725"/>
      <c r="EC2" s="725"/>
      <c r="ED2" s="725"/>
      <c r="EE2" s="725"/>
      <c r="EF2" s="725"/>
      <c r="EG2" s="725"/>
      <c r="EH2" s="725"/>
      <c r="EI2" s="725"/>
      <c r="EJ2" s="725"/>
      <c r="EK2" s="725"/>
      <c r="EL2" s="725"/>
      <c r="EM2" s="725"/>
      <c r="EN2" s="725"/>
      <c r="EO2" s="725"/>
      <c r="EP2" s="725"/>
      <c r="EQ2" s="725"/>
      <c r="ER2" s="725"/>
      <c r="ES2" s="725"/>
      <c r="ET2" s="725"/>
      <c r="EU2" s="725"/>
      <c r="EV2" s="725"/>
      <c r="EW2" s="725"/>
      <c r="EX2" s="725"/>
      <c r="EY2" s="725"/>
      <c r="EZ2" s="725"/>
      <c r="FA2" s="725"/>
      <c r="FB2" s="725"/>
      <c r="FC2" s="725"/>
      <c r="FD2" s="725"/>
      <c r="FE2" s="725"/>
      <c r="FF2" s="725"/>
      <c r="FG2" s="725"/>
    </row>
    <row r="3" spans="1:163" s="30" customFormat="1" ht="9" customHeight="1" x14ac:dyDescent="0.2">
      <c r="CO3" s="725" t="s">
        <v>192</v>
      </c>
      <c r="CP3" s="725"/>
      <c r="CQ3" s="725"/>
      <c r="CR3" s="725"/>
      <c r="CS3" s="725"/>
      <c r="CT3" s="725"/>
      <c r="CU3" s="725"/>
      <c r="CV3" s="725"/>
      <c r="CW3" s="725"/>
      <c r="CX3" s="725"/>
      <c r="CY3" s="725"/>
      <c r="CZ3" s="725"/>
      <c r="DA3" s="725"/>
      <c r="DB3" s="725"/>
      <c r="DC3" s="725"/>
      <c r="DD3" s="725"/>
      <c r="DE3" s="725"/>
      <c r="DF3" s="725"/>
      <c r="DG3" s="725"/>
      <c r="DH3" s="725"/>
      <c r="DI3" s="725"/>
      <c r="DJ3" s="725"/>
      <c r="DK3" s="725"/>
      <c r="DL3" s="725"/>
      <c r="DM3" s="725"/>
      <c r="DN3" s="725"/>
      <c r="DO3" s="725"/>
      <c r="DP3" s="725"/>
      <c r="DQ3" s="725"/>
      <c r="DR3" s="725"/>
      <c r="DS3" s="725"/>
      <c r="DT3" s="725"/>
      <c r="DU3" s="725"/>
      <c r="DV3" s="725"/>
      <c r="DW3" s="725"/>
      <c r="DX3" s="725"/>
      <c r="DY3" s="725"/>
      <c r="DZ3" s="725"/>
      <c r="EA3" s="725"/>
      <c r="EB3" s="725"/>
      <c r="EC3" s="725"/>
      <c r="ED3" s="725"/>
      <c r="EE3" s="725"/>
      <c r="EF3" s="725"/>
      <c r="EG3" s="725"/>
      <c r="EH3" s="725"/>
      <c r="EI3" s="725"/>
      <c r="EJ3" s="725"/>
      <c r="EK3" s="725"/>
      <c r="EL3" s="725"/>
      <c r="EM3" s="725"/>
      <c r="EN3" s="725"/>
      <c r="EO3" s="725"/>
      <c r="EP3" s="725"/>
      <c r="EQ3" s="725"/>
      <c r="ER3" s="725"/>
      <c r="ES3" s="725"/>
      <c r="ET3" s="725"/>
      <c r="EU3" s="725"/>
      <c r="EV3" s="725"/>
      <c r="EW3" s="725"/>
      <c r="EX3" s="725"/>
      <c r="EY3" s="725"/>
      <c r="EZ3" s="725"/>
      <c r="FA3" s="725"/>
      <c r="FB3" s="725"/>
      <c r="FC3" s="725"/>
      <c r="FD3" s="725"/>
      <c r="FE3" s="725"/>
      <c r="FF3" s="725"/>
      <c r="FG3" s="725"/>
    </row>
    <row r="4" spans="1:163" s="30" customFormat="1" ht="9" customHeight="1" x14ac:dyDescent="0.2">
      <c r="CO4" s="725" t="s">
        <v>228</v>
      </c>
      <c r="CP4" s="725"/>
      <c r="CQ4" s="725"/>
      <c r="CR4" s="725"/>
      <c r="CS4" s="725"/>
      <c r="CT4" s="725"/>
      <c r="CU4" s="725"/>
      <c r="CV4" s="725"/>
      <c r="CW4" s="725"/>
      <c r="CX4" s="725"/>
      <c r="CY4" s="725"/>
      <c r="CZ4" s="725"/>
      <c r="DA4" s="725"/>
      <c r="DB4" s="725"/>
      <c r="DC4" s="725"/>
      <c r="DD4" s="725"/>
      <c r="DE4" s="725"/>
      <c r="DF4" s="725"/>
      <c r="DG4" s="725"/>
      <c r="DH4" s="725"/>
      <c r="DI4" s="725"/>
      <c r="DJ4" s="725"/>
      <c r="DK4" s="725"/>
      <c r="DL4" s="725"/>
      <c r="DM4" s="725"/>
      <c r="DN4" s="725"/>
      <c r="DO4" s="725"/>
      <c r="DP4" s="725"/>
      <c r="DQ4" s="725"/>
      <c r="DR4" s="725"/>
      <c r="DS4" s="725"/>
      <c r="DT4" s="725"/>
      <c r="DU4" s="725"/>
      <c r="DV4" s="725"/>
      <c r="DW4" s="725"/>
      <c r="DX4" s="725"/>
      <c r="DY4" s="725"/>
      <c r="DZ4" s="725"/>
      <c r="EA4" s="725"/>
      <c r="EB4" s="725"/>
      <c r="EC4" s="725"/>
      <c r="ED4" s="725"/>
      <c r="EE4" s="725"/>
      <c r="EF4" s="725"/>
      <c r="EG4" s="725"/>
      <c r="EH4" s="725"/>
      <c r="EI4" s="725"/>
      <c r="EJ4" s="725"/>
      <c r="EK4" s="725"/>
      <c r="EL4" s="725"/>
      <c r="EM4" s="725"/>
      <c r="EN4" s="725"/>
      <c r="EO4" s="725"/>
      <c r="EP4" s="725"/>
      <c r="EQ4" s="725"/>
      <c r="ER4" s="725"/>
      <c r="ES4" s="725"/>
      <c r="ET4" s="725"/>
      <c r="EU4" s="725"/>
      <c r="EV4" s="725"/>
      <c r="EW4" s="725"/>
      <c r="EX4" s="725"/>
      <c r="EY4" s="725"/>
      <c r="EZ4" s="725"/>
      <c r="FA4" s="725"/>
      <c r="FB4" s="725"/>
      <c r="FC4" s="725"/>
      <c r="FD4" s="725"/>
      <c r="FE4" s="725"/>
      <c r="FF4" s="725"/>
      <c r="FG4" s="725"/>
    </row>
    <row r="5" spans="1:163" s="30" customFormat="1" ht="9" customHeight="1" x14ac:dyDescent="0.2">
      <c r="CO5" s="725" t="s">
        <v>338</v>
      </c>
      <c r="CP5" s="725"/>
      <c r="CQ5" s="725"/>
      <c r="CR5" s="725"/>
      <c r="CS5" s="725"/>
      <c r="CT5" s="725"/>
      <c r="CU5" s="725"/>
      <c r="CV5" s="725"/>
      <c r="CW5" s="725"/>
      <c r="CX5" s="725"/>
      <c r="CY5" s="725"/>
      <c r="CZ5" s="725"/>
      <c r="DA5" s="725"/>
      <c r="DB5" s="725"/>
      <c r="DC5" s="725"/>
      <c r="DD5" s="725"/>
      <c r="DE5" s="725"/>
      <c r="DF5" s="725"/>
      <c r="DG5" s="725"/>
      <c r="DH5" s="725"/>
      <c r="DI5" s="725"/>
      <c r="DJ5" s="725"/>
      <c r="DK5" s="725"/>
      <c r="DL5" s="725"/>
      <c r="DM5" s="725"/>
      <c r="DN5" s="725"/>
      <c r="DO5" s="725"/>
      <c r="DP5" s="725"/>
      <c r="DQ5" s="725"/>
      <c r="DR5" s="725"/>
      <c r="DS5" s="725"/>
      <c r="DT5" s="725"/>
      <c r="DU5" s="725"/>
      <c r="DV5" s="725"/>
      <c r="DW5" s="725"/>
      <c r="DX5" s="725"/>
      <c r="DY5" s="725"/>
      <c r="DZ5" s="725"/>
      <c r="EA5" s="725"/>
      <c r="EB5" s="725"/>
      <c r="EC5" s="725"/>
      <c r="ED5" s="725"/>
      <c r="EE5" s="725"/>
      <c r="EF5" s="725"/>
      <c r="EG5" s="725"/>
      <c r="EH5" s="725"/>
      <c r="EI5" s="725"/>
      <c r="EJ5" s="725"/>
      <c r="EK5" s="725"/>
      <c r="EL5" s="725"/>
      <c r="EM5" s="725"/>
      <c r="EN5" s="725"/>
      <c r="EO5" s="725"/>
      <c r="EP5" s="725"/>
      <c r="EQ5" s="725"/>
      <c r="ER5" s="725"/>
      <c r="ES5" s="725"/>
      <c r="ET5" s="725"/>
      <c r="EU5" s="725"/>
      <c r="EV5" s="725"/>
      <c r="EW5" s="725"/>
      <c r="EX5" s="725"/>
      <c r="EY5" s="725"/>
      <c r="EZ5" s="725"/>
      <c r="FA5" s="725"/>
      <c r="FB5" s="725"/>
      <c r="FC5" s="725"/>
      <c r="FD5" s="725"/>
      <c r="FE5" s="725"/>
      <c r="FF5" s="725"/>
      <c r="FG5" s="725"/>
    </row>
    <row r="6" spans="1:163" s="30" customFormat="1" ht="6.75" customHeight="1" x14ac:dyDescent="0.2"/>
    <row r="7" spans="1:163" s="31" customFormat="1" ht="10.5" customHeight="1" x14ac:dyDescent="0.2">
      <c r="BL7" s="626" t="s">
        <v>30</v>
      </c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626"/>
      <c r="BX7" s="626"/>
      <c r="BY7" s="626"/>
      <c r="BZ7" s="626"/>
      <c r="CA7" s="626"/>
      <c r="CB7" s="626"/>
      <c r="CC7" s="626"/>
      <c r="CD7" s="626"/>
      <c r="CE7" s="626"/>
      <c r="CF7" s="626"/>
      <c r="CG7" s="626"/>
      <c r="CH7" s="626"/>
      <c r="CI7" s="626"/>
      <c r="CJ7" s="626"/>
      <c r="CK7" s="626"/>
      <c r="CL7" s="626"/>
      <c r="CM7" s="626"/>
      <c r="CN7" s="626"/>
      <c r="CO7" s="626"/>
      <c r="CP7" s="626"/>
      <c r="CQ7" s="626"/>
      <c r="CR7" s="626"/>
      <c r="CS7" s="626"/>
      <c r="CT7" s="626"/>
      <c r="CU7" s="626"/>
      <c r="CV7" s="626"/>
      <c r="CW7" s="626"/>
      <c r="CX7" s="626"/>
      <c r="CY7" s="626"/>
      <c r="CZ7" s="626"/>
      <c r="DA7" s="626"/>
      <c r="DB7" s="626"/>
      <c r="DC7" s="626"/>
      <c r="DD7" s="626"/>
      <c r="DE7" s="626"/>
      <c r="DF7" s="626"/>
      <c r="DG7" s="626"/>
      <c r="DH7" s="626"/>
      <c r="DI7" s="626"/>
      <c r="DJ7" s="626"/>
      <c r="DK7" s="626"/>
      <c r="DL7" s="626"/>
      <c r="DM7" s="626"/>
      <c r="DN7" s="626"/>
      <c r="DO7" s="626"/>
      <c r="DP7" s="626"/>
      <c r="DQ7" s="626"/>
      <c r="DR7" s="626"/>
      <c r="DS7" s="626"/>
      <c r="DT7" s="626"/>
      <c r="DU7" s="626"/>
      <c r="DV7" s="626"/>
      <c r="DW7" s="626"/>
      <c r="DX7" s="626"/>
      <c r="DY7" s="626"/>
      <c r="DZ7" s="626"/>
      <c r="EA7" s="626"/>
      <c r="EB7" s="626"/>
      <c r="EC7" s="626"/>
      <c r="ED7" s="626"/>
      <c r="EE7" s="626"/>
      <c r="EF7" s="626"/>
      <c r="EG7" s="626"/>
      <c r="EH7" s="626"/>
      <c r="EI7" s="626"/>
      <c r="EJ7" s="626"/>
      <c r="EK7" s="626"/>
      <c r="EL7" s="626"/>
      <c r="EM7" s="626"/>
      <c r="EN7" s="626"/>
      <c r="EO7" s="626"/>
      <c r="EP7" s="626"/>
      <c r="EQ7" s="626"/>
      <c r="ER7" s="626"/>
      <c r="ES7" s="626"/>
      <c r="ET7" s="626"/>
      <c r="EU7" s="626"/>
      <c r="EV7" s="626"/>
      <c r="EW7" s="626"/>
      <c r="EX7" s="626"/>
      <c r="EY7" s="626"/>
      <c r="EZ7" s="626"/>
      <c r="FA7" s="626"/>
      <c r="FB7" s="626"/>
      <c r="FC7" s="626"/>
      <c r="FD7" s="626"/>
      <c r="FE7" s="626"/>
      <c r="FF7" s="626"/>
      <c r="FG7" s="626"/>
    </row>
    <row r="8" spans="1:163" s="31" customFormat="1" ht="7.5" customHeight="1" x14ac:dyDescent="0.2">
      <c r="BL8" s="627"/>
      <c r="BM8" s="627"/>
      <c r="BN8" s="627"/>
      <c r="BO8" s="627"/>
      <c r="BP8" s="627"/>
      <c r="BQ8" s="627"/>
      <c r="BR8" s="627"/>
      <c r="BS8" s="627"/>
      <c r="BT8" s="627"/>
      <c r="BU8" s="627"/>
      <c r="BV8" s="627"/>
      <c r="BW8" s="627"/>
      <c r="BX8" s="627"/>
      <c r="BY8" s="627"/>
      <c r="BZ8" s="627"/>
      <c r="CA8" s="627"/>
      <c r="CB8" s="627"/>
      <c r="CC8" s="627"/>
      <c r="CD8" s="627"/>
      <c r="CE8" s="627"/>
      <c r="CF8" s="627"/>
      <c r="CG8" s="627"/>
      <c r="CH8" s="627"/>
      <c r="CI8" s="627"/>
      <c r="CJ8" s="627"/>
      <c r="CK8" s="627"/>
      <c r="CL8" s="627"/>
      <c r="CM8" s="627"/>
      <c r="CN8" s="627"/>
      <c r="CO8" s="627"/>
      <c r="CP8" s="627"/>
      <c r="CQ8" s="627"/>
      <c r="CR8" s="627"/>
      <c r="CS8" s="627"/>
      <c r="CT8" s="627"/>
      <c r="CU8" s="627"/>
      <c r="CV8" s="627"/>
      <c r="CW8" s="627"/>
      <c r="CX8" s="627"/>
      <c r="CY8" s="627"/>
      <c r="CZ8" s="627"/>
      <c r="DA8" s="627"/>
      <c r="DB8" s="627"/>
      <c r="DC8" s="627"/>
      <c r="DD8" s="627"/>
      <c r="DE8" s="627"/>
      <c r="DF8" s="627"/>
      <c r="DG8" s="627"/>
      <c r="DH8" s="627"/>
      <c r="DI8" s="627"/>
      <c r="DJ8" s="627"/>
      <c r="DK8" s="627"/>
      <c r="DL8" s="627"/>
      <c r="DM8" s="627"/>
      <c r="DN8" s="627"/>
      <c r="DO8" s="627"/>
      <c r="DP8" s="627"/>
      <c r="DQ8" s="627"/>
      <c r="DR8" s="627"/>
      <c r="DS8" s="627"/>
      <c r="DT8" s="627"/>
      <c r="DU8" s="627"/>
      <c r="DV8" s="627"/>
      <c r="DW8" s="627"/>
      <c r="DX8" s="627"/>
      <c r="DY8" s="627"/>
      <c r="DZ8" s="627"/>
      <c r="EA8" s="627"/>
      <c r="EB8" s="627"/>
      <c r="EC8" s="627"/>
      <c r="ED8" s="627"/>
      <c r="EE8" s="627"/>
      <c r="EF8" s="627"/>
      <c r="EG8" s="627"/>
      <c r="EH8" s="627"/>
      <c r="EI8" s="627"/>
      <c r="EJ8" s="627"/>
      <c r="EK8" s="627"/>
      <c r="EL8" s="627"/>
      <c r="EM8" s="627"/>
      <c r="EN8" s="627"/>
      <c r="EO8" s="627"/>
      <c r="EP8" s="627"/>
      <c r="EQ8" s="627"/>
      <c r="ER8" s="627"/>
      <c r="ES8" s="627"/>
      <c r="ET8" s="627"/>
      <c r="EU8" s="627"/>
      <c r="EV8" s="627"/>
      <c r="EW8" s="627"/>
      <c r="EX8" s="627"/>
      <c r="EY8" s="627"/>
      <c r="EZ8" s="627"/>
      <c r="FA8" s="627"/>
      <c r="FB8" s="627"/>
      <c r="FC8" s="627"/>
      <c r="FD8" s="627"/>
      <c r="FE8" s="627"/>
      <c r="FF8" s="627"/>
      <c r="FG8" s="627"/>
    </row>
    <row r="9" spans="1:163" s="30" customFormat="1" ht="9.9499999999999993" customHeight="1" x14ac:dyDescent="0.2">
      <c r="BL9" s="629" t="s">
        <v>31</v>
      </c>
      <c r="BM9" s="629"/>
      <c r="BN9" s="629"/>
      <c r="BO9" s="629"/>
      <c r="BP9" s="629"/>
      <c r="BQ9" s="629"/>
      <c r="BR9" s="629"/>
      <c r="BS9" s="629"/>
      <c r="BT9" s="629"/>
      <c r="BU9" s="629"/>
      <c r="BV9" s="629"/>
      <c r="BW9" s="629"/>
      <c r="BX9" s="629"/>
      <c r="BY9" s="629"/>
      <c r="BZ9" s="629"/>
      <c r="CA9" s="629"/>
      <c r="CB9" s="629"/>
      <c r="CC9" s="629"/>
      <c r="CD9" s="629"/>
      <c r="CE9" s="629"/>
      <c r="CF9" s="629"/>
      <c r="CG9" s="629"/>
      <c r="CH9" s="629"/>
      <c r="CI9" s="629"/>
      <c r="CJ9" s="629"/>
      <c r="CK9" s="629"/>
      <c r="CL9" s="629"/>
      <c r="CM9" s="629"/>
      <c r="CN9" s="629"/>
      <c r="CO9" s="629"/>
      <c r="CP9" s="629"/>
      <c r="CQ9" s="629"/>
      <c r="CR9" s="629"/>
      <c r="CS9" s="629"/>
      <c r="CT9" s="629"/>
      <c r="CU9" s="629"/>
      <c r="CV9" s="629"/>
      <c r="CW9" s="629"/>
      <c r="CX9" s="629"/>
      <c r="CY9" s="629"/>
      <c r="CZ9" s="629"/>
      <c r="DA9" s="629"/>
      <c r="DB9" s="629"/>
      <c r="DC9" s="629"/>
      <c r="DD9" s="629"/>
      <c r="DE9" s="629"/>
      <c r="DF9" s="629"/>
      <c r="DG9" s="629"/>
      <c r="DH9" s="629"/>
      <c r="DI9" s="629"/>
      <c r="DJ9" s="629"/>
      <c r="DK9" s="629"/>
      <c r="DL9" s="629"/>
      <c r="DM9" s="629"/>
      <c r="DN9" s="629"/>
      <c r="DO9" s="629"/>
      <c r="DP9" s="629"/>
      <c r="DQ9" s="629"/>
      <c r="DR9" s="629"/>
      <c r="DS9" s="629"/>
      <c r="DT9" s="629"/>
      <c r="DU9" s="629"/>
      <c r="DV9" s="629"/>
      <c r="DW9" s="629"/>
      <c r="DX9" s="629"/>
      <c r="DY9" s="629"/>
      <c r="DZ9" s="629"/>
      <c r="EA9" s="629"/>
      <c r="EB9" s="629"/>
      <c r="EC9" s="629"/>
      <c r="ED9" s="629"/>
      <c r="EE9" s="629"/>
      <c r="EF9" s="629"/>
      <c r="EG9" s="629"/>
      <c r="EH9" s="629"/>
      <c r="EI9" s="629"/>
      <c r="EJ9" s="629"/>
      <c r="EK9" s="629"/>
      <c r="EL9" s="629"/>
      <c r="EM9" s="629"/>
      <c r="EN9" s="629"/>
      <c r="EO9" s="629"/>
      <c r="EP9" s="629"/>
      <c r="EQ9" s="629"/>
      <c r="ER9" s="629"/>
      <c r="ES9" s="629"/>
      <c r="ET9" s="629"/>
      <c r="EU9" s="629"/>
      <c r="EV9" s="629"/>
      <c r="EW9" s="629"/>
      <c r="EX9" s="629"/>
      <c r="EY9" s="629"/>
      <c r="EZ9" s="629"/>
      <c r="FA9" s="629"/>
      <c r="FB9" s="629"/>
      <c r="FC9" s="629"/>
      <c r="FD9" s="629"/>
      <c r="FE9" s="629"/>
      <c r="FF9" s="629"/>
      <c r="FG9" s="629"/>
    </row>
    <row r="10" spans="1:163" s="31" customFormat="1" ht="6.75" customHeight="1" x14ac:dyDescent="0.2">
      <c r="BL10" s="627"/>
      <c r="BM10" s="627"/>
      <c r="BN10" s="627"/>
      <c r="BO10" s="627"/>
      <c r="BP10" s="627"/>
      <c r="BQ10" s="627"/>
      <c r="BR10" s="627"/>
      <c r="BS10" s="627"/>
      <c r="BT10" s="627"/>
      <c r="BU10" s="627"/>
      <c r="BV10" s="627"/>
      <c r="BW10" s="627"/>
      <c r="BX10" s="627"/>
      <c r="BY10" s="627"/>
      <c r="BZ10" s="627"/>
      <c r="CA10" s="627"/>
      <c r="CB10" s="627"/>
      <c r="CC10" s="627"/>
      <c r="CD10" s="627"/>
      <c r="CE10" s="627"/>
      <c r="CF10" s="627"/>
      <c r="CG10" s="627"/>
      <c r="CH10" s="627"/>
      <c r="CI10" s="627"/>
      <c r="CJ10" s="627"/>
      <c r="CK10" s="627"/>
      <c r="CL10" s="627"/>
      <c r="CM10" s="627"/>
      <c r="CN10" s="627"/>
      <c r="CO10" s="627"/>
      <c r="CP10" s="627"/>
      <c r="CQ10" s="627"/>
      <c r="CR10" s="627"/>
      <c r="CS10" s="627"/>
      <c r="CT10" s="627"/>
      <c r="CU10" s="627"/>
      <c r="CV10" s="627"/>
      <c r="CW10" s="627"/>
      <c r="CX10" s="627"/>
      <c r="CY10" s="627"/>
      <c r="CZ10" s="627"/>
      <c r="DA10" s="627"/>
      <c r="DB10" s="627"/>
      <c r="DC10" s="627"/>
      <c r="DD10" s="627"/>
      <c r="DE10" s="627"/>
      <c r="DF10" s="627"/>
      <c r="DG10" s="627"/>
      <c r="DH10" s="627"/>
      <c r="DI10" s="627"/>
      <c r="DJ10" s="627"/>
      <c r="DK10" s="627"/>
      <c r="DL10" s="627"/>
      <c r="DM10" s="627"/>
      <c r="DN10" s="627"/>
      <c r="DO10" s="627"/>
      <c r="DP10" s="627"/>
      <c r="DQ10" s="627"/>
      <c r="DR10" s="627"/>
      <c r="DS10" s="627"/>
      <c r="DT10" s="627"/>
      <c r="DU10" s="627"/>
      <c r="DV10" s="627"/>
      <c r="DW10" s="627"/>
      <c r="DX10" s="627"/>
      <c r="DY10" s="627"/>
      <c r="DZ10" s="627"/>
      <c r="EA10" s="627"/>
      <c r="EB10" s="627"/>
      <c r="EC10" s="627"/>
      <c r="ED10" s="627"/>
      <c r="EE10" s="627"/>
      <c r="EF10" s="627"/>
      <c r="EG10" s="627"/>
      <c r="EH10" s="627"/>
      <c r="EI10" s="627"/>
      <c r="EJ10" s="627"/>
      <c r="EK10" s="627"/>
      <c r="EL10" s="627"/>
      <c r="EM10" s="627"/>
      <c r="EN10" s="627"/>
      <c r="EO10" s="627"/>
      <c r="EP10" s="627"/>
      <c r="EQ10" s="627"/>
      <c r="ER10" s="627"/>
      <c r="ES10" s="627"/>
      <c r="ET10" s="627"/>
      <c r="EU10" s="627"/>
      <c r="EV10" s="627"/>
      <c r="EW10" s="627"/>
      <c r="EX10" s="627"/>
      <c r="EY10" s="627"/>
      <c r="EZ10" s="627"/>
      <c r="FA10" s="627"/>
      <c r="FB10" s="627"/>
      <c r="FC10" s="627"/>
      <c r="FD10" s="627"/>
      <c r="FE10" s="627"/>
      <c r="FF10" s="627"/>
      <c r="FG10" s="627"/>
    </row>
    <row r="11" spans="1:163" s="30" customFormat="1" ht="9.9499999999999993" customHeight="1" x14ac:dyDescent="0.2">
      <c r="BL11" s="628" t="s">
        <v>32</v>
      </c>
      <c r="BM11" s="628"/>
      <c r="BN11" s="628"/>
      <c r="BO11" s="628"/>
      <c r="BP11" s="628"/>
      <c r="BQ11" s="628"/>
      <c r="BR11" s="628"/>
      <c r="BS11" s="628"/>
      <c r="BT11" s="628"/>
      <c r="BU11" s="628"/>
      <c r="BV11" s="628"/>
      <c r="BW11" s="628"/>
      <c r="BX11" s="628"/>
      <c r="BY11" s="628"/>
      <c r="BZ11" s="628"/>
      <c r="CA11" s="628"/>
      <c r="CB11" s="628"/>
      <c r="CC11" s="628"/>
      <c r="CD11" s="628"/>
      <c r="CE11" s="628"/>
      <c r="CF11" s="628"/>
      <c r="CG11" s="628"/>
      <c r="CH11" s="628"/>
      <c r="CI11" s="628"/>
      <c r="CJ11" s="628"/>
      <c r="CK11" s="628"/>
      <c r="CL11" s="628"/>
      <c r="CM11" s="628"/>
      <c r="CN11" s="628"/>
      <c r="CO11" s="628"/>
      <c r="CP11" s="628"/>
      <c r="CQ11" s="628"/>
      <c r="CR11" s="628"/>
      <c r="CS11" s="628"/>
      <c r="CT11" s="628"/>
      <c r="CU11" s="628"/>
      <c r="CV11" s="628"/>
      <c r="CW11" s="628"/>
      <c r="CX11" s="628"/>
      <c r="CY11" s="628"/>
      <c r="CZ11" s="628"/>
      <c r="DA11" s="628"/>
      <c r="DB11" s="628"/>
      <c r="DC11" s="628"/>
      <c r="DD11" s="628"/>
      <c r="DE11" s="628"/>
      <c r="DF11" s="628"/>
      <c r="DG11" s="628"/>
      <c r="DH11" s="628"/>
      <c r="DI11" s="628"/>
      <c r="DJ11" s="628"/>
      <c r="DK11" s="628"/>
      <c r="DL11" s="628"/>
      <c r="DM11" s="628"/>
      <c r="DN11" s="628"/>
      <c r="DO11" s="628"/>
      <c r="DP11" s="628"/>
      <c r="DQ11" s="628"/>
      <c r="DR11" s="628"/>
      <c r="DS11" s="628"/>
      <c r="DT11" s="628"/>
      <c r="DU11" s="628"/>
      <c r="DV11" s="628"/>
      <c r="DW11" s="628"/>
      <c r="DX11" s="628"/>
      <c r="DY11" s="628"/>
      <c r="DZ11" s="628"/>
      <c r="EA11" s="628"/>
      <c r="EB11" s="628"/>
      <c r="EC11" s="628"/>
      <c r="ED11" s="628"/>
      <c r="EE11" s="628"/>
      <c r="EF11" s="628"/>
      <c r="EG11" s="628"/>
      <c r="EH11" s="628"/>
      <c r="EI11" s="628"/>
      <c r="EJ11" s="628"/>
      <c r="EK11" s="628"/>
      <c r="EL11" s="628"/>
      <c r="EM11" s="628"/>
      <c r="EN11" s="628"/>
      <c r="EO11" s="628"/>
      <c r="EP11" s="628"/>
      <c r="EQ11" s="628"/>
      <c r="ER11" s="628"/>
      <c r="ES11" s="628"/>
      <c r="ET11" s="628"/>
      <c r="EU11" s="628"/>
      <c r="EV11" s="628"/>
      <c r="EW11" s="628"/>
      <c r="EX11" s="628"/>
      <c r="EY11" s="628"/>
      <c r="EZ11" s="628"/>
      <c r="FA11" s="628"/>
      <c r="FB11" s="628"/>
      <c r="FC11" s="628"/>
      <c r="FD11" s="628"/>
      <c r="FE11" s="628"/>
      <c r="FF11" s="628"/>
      <c r="FG11" s="628"/>
    </row>
    <row r="12" spans="1:163" s="31" customFormat="1" ht="10.5" customHeight="1" x14ac:dyDescent="0.2">
      <c r="BL12" s="638"/>
      <c r="BM12" s="638"/>
      <c r="BN12" s="638"/>
      <c r="BO12" s="638"/>
      <c r="BP12" s="638"/>
      <c r="BQ12" s="638"/>
      <c r="BR12" s="638"/>
      <c r="BS12" s="638"/>
      <c r="BT12" s="638"/>
      <c r="BU12" s="638"/>
      <c r="BV12" s="638"/>
      <c r="BW12" s="638"/>
      <c r="BX12" s="638"/>
      <c r="BY12" s="638"/>
      <c r="BZ12" s="638"/>
      <c r="CA12" s="638"/>
      <c r="CB12" s="638"/>
      <c r="CC12" s="638"/>
      <c r="CD12" s="638"/>
      <c r="CE12" s="638"/>
      <c r="CF12" s="638"/>
      <c r="CG12" s="638"/>
      <c r="CH12" s="32"/>
      <c r="CI12" s="32"/>
      <c r="DP12" s="32"/>
      <c r="DQ12" s="32"/>
      <c r="DR12" s="32"/>
      <c r="DS12" s="32"/>
      <c r="DT12" s="32"/>
      <c r="DU12" s="638"/>
      <c r="DV12" s="638"/>
      <c r="DW12" s="638"/>
      <c r="DX12" s="638"/>
      <c r="DY12" s="638"/>
      <c r="DZ12" s="638"/>
      <c r="EA12" s="638"/>
      <c r="EB12" s="638"/>
      <c r="EC12" s="638"/>
      <c r="ED12" s="638"/>
      <c r="EE12" s="638"/>
      <c r="EF12" s="638"/>
      <c r="EG12" s="638"/>
      <c r="EH12" s="638"/>
      <c r="EI12" s="638"/>
      <c r="EJ12" s="638"/>
      <c r="EK12" s="638"/>
      <c r="EL12" s="638"/>
      <c r="EM12" s="638"/>
      <c r="EN12" s="638"/>
      <c r="EO12" s="638"/>
      <c r="EP12" s="638"/>
      <c r="EQ12" s="638"/>
      <c r="ER12" s="638"/>
      <c r="ES12" s="638"/>
      <c r="ET12" s="638"/>
      <c r="EU12" s="638"/>
      <c r="EV12" s="638"/>
      <c r="EW12" s="638"/>
      <c r="EX12" s="638"/>
      <c r="EY12" s="638"/>
      <c r="EZ12" s="638"/>
      <c r="FA12" s="638"/>
      <c r="FB12" s="638"/>
      <c r="FC12" s="638"/>
      <c r="FD12" s="638"/>
      <c r="FE12" s="638"/>
      <c r="FF12" s="638"/>
      <c r="FG12" s="638"/>
    </row>
    <row r="13" spans="1:163" s="30" customFormat="1" ht="9.9499999999999993" customHeight="1" x14ac:dyDescent="0.2">
      <c r="BL13" s="628" t="s">
        <v>33</v>
      </c>
      <c r="BM13" s="628"/>
      <c r="BN13" s="628"/>
      <c r="BO13" s="628"/>
      <c r="BP13" s="628"/>
      <c r="BQ13" s="628"/>
      <c r="BR13" s="628"/>
      <c r="BS13" s="628"/>
      <c r="BT13" s="628"/>
      <c r="BU13" s="628"/>
      <c r="BV13" s="628"/>
      <c r="BW13" s="628"/>
      <c r="BX13" s="628"/>
      <c r="BY13" s="628"/>
      <c r="BZ13" s="628"/>
      <c r="CA13" s="628"/>
      <c r="CB13" s="628"/>
      <c r="CC13" s="628"/>
      <c r="CD13" s="628"/>
      <c r="CE13" s="628"/>
      <c r="CF13" s="628"/>
      <c r="CG13" s="628"/>
      <c r="CH13" s="33"/>
      <c r="CI13" s="33"/>
      <c r="DU13" s="629" t="s">
        <v>54</v>
      </c>
      <c r="DV13" s="629"/>
      <c r="DW13" s="629"/>
      <c r="DX13" s="629"/>
      <c r="DY13" s="629"/>
      <c r="DZ13" s="629"/>
      <c r="EA13" s="629"/>
      <c r="EB13" s="629"/>
      <c r="EC13" s="629"/>
      <c r="ED13" s="629"/>
      <c r="EE13" s="629"/>
      <c r="EF13" s="629"/>
      <c r="EG13" s="629"/>
      <c r="EH13" s="629"/>
      <c r="EI13" s="629"/>
      <c r="EJ13" s="629"/>
      <c r="EK13" s="629"/>
      <c r="EL13" s="629"/>
      <c r="EM13" s="629"/>
      <c r="EN13" s="629"/>
      <c r="EO13" s="629"/>
      <c r="EP13" s="629"/>
      <c r="EQ13" s="629"/>
      <c r="ER13" s="629"/>
      <c r="ES13" s="629"/>
      <c r="ET13" s="629"/>
      <c r="EU13" s="629"/>
      <c r="EV13" s="629"/>
      <c r="EW13" s="629"/>
      <c r="EX13" s="629"/>
      <c r="EY13" s="629"/>
      <c r="EZ13" s="629"/>
      <c r="FA13" s="629"/>
      <c r="FB13" s="629"/>
      <c r="FC13" s="629"/>
      <c r="FD13" s="629"/>
      <c r="FE13" s="629"/>
      <c r="FF13" s="629"/>
      <c r="FG13" s="629"/>
    </row>
    <row r="14" spans="1:163" s="31" customFormat="1" ht="10.5" customHeight="1" x14ac:dyDescent="0.2">
      <c r="BL14" s="34" t="s">
        <v>64</v>
      </c>
      <c r="BM14" s="634"/>
      <c r="BN14" s="634"/>
      <c r="BO14" s="634"/>
      <c r="BP14" s="634"/>
      <c r="BQ14" s="634"/>
      <c r="BR14" s="635" t="s">
        <v>64</v>
      </c>
      <c r="BS14" s="635"/>
      <c r="BT14" s="634"/>
      <c r="BU14" s="634"/>
      <c r="BV14" s="634"/>
      <c r="BW14" s="634"/>
      <c r="BX14" s="634"/>
      <c r="BY14" s="634"/>
      <c r="BZ14" s="634"/>
      <c r="CA14" s="634"/>
      <c r="CB14" s="634"/>
      <c r="CC14" s="634"/>
      <c r="CD14" s="634"/>
      <c r="CE14" s="634"/>
      <c r="CF14" s="634"/>
      <c r="CG14" s="634"/>
      <c r="CH14" s="634"/>
      <c r="CI14" s="634"/>
      <c r="CJ14" s="634"/>
      <c r="CK14" s="634"/>
      <c r="CL14" s="634"/>
      <c r="CM14" s="634"/>
      <c r="CN14" s="634"/>
      <c r="CO14" s="634"/>
      <c r="CP14" s="634"/>
      <c r="CQ14" s="650">
        <v>20</v>
      </c>
      <c r="CR14" s="650"/>
      <c r="CS14" s="650"/>
      <c r="CT14" s="650"/>
      <c r="CU14" s="649"/>
      <c r="CV14" s="649"/>
      <c r="CW14" s="649"/>
      <c r="CX14" s="635" t="s">
        <v>65</v>
      </c>
      <c r="CY14" s="635"/>
      <c r="CZ14" s="635"/>
      <c r="FG14" s="34"/>
    </row>
    <row r="15" spans="1:163" s="31" customFormat="1" ht="10.5" customHeight="1" x14ac:dyDescent="0.2">
      <c r="BL15" s="34"/>
      <c r="BM15" s="67"/>
      <c r="BN15" s="67"/>
      <c r="BO15" s="67"/>
      <c r="BP15" s="67"/>
      <c r="BQ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34"/>
      <c r="CR15" s="34"/>
      <c r="CS15" s="34"/>
      <c r="CT15" s="34"/>
      <c r="CU15" s="68"/>
      <c r="CV15" s="68"/>
      <c r="CW15" s="68"/>
      <c r="FG15" s="34"/>
    </row>
    <row r="16" spans="1:163" s="35" customFormat="1" ht="15" customHeight="1" x14ac:dyDescent="0.2">
      <c r="A16" s="726" t="s">
        <v>189</v>
      </c>
      <c r="B16" s="726"/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6"/>
      <c r="N16" s="726"/>
      <c r="O16" s="726"/>
      <c r="P16" s="726"/>
      <c r="Q16" s="726"/>
      <c r="R16" s="726"/>
      <c r="S16" s="726"/>
      <c r="T16" s="726"/>
      <c r="U16" s="726"/>
      <c r="V16" s="726"/>
      <c r="W16" s="726"/>
      <c r="X16" s="726"/>
      <c r="Y16" s="726"/>
      <c r="Z16" s="726"/>
      <c r="AA16" s="726"/>
      <c r="AB16" s="726"/>
      <c r="AC16" s="726"/>
      <c r="AD16" s="726"/>
      <c r="AE16" s="726"/>
      <c r="AF16" s="726"/>
      <c r="AG16" s="726"/>
      <c r="AH16" s="726"/>
      <c r="AI16" s="726"/>
      <c r="AJ16" s="726"/>
      <c r="AK16" s="726"/>
      <c r="AL16" s="726"/>
      <c r="AM16" s="726"/>
      <c r="AN16" s="726"/>
      <c r="AO16" s="726"/>
      <c r="AP16" s="726"/>
      <c r="AQ16" s="726"/>
      <c r="AR16" s="726"/>
      <c r="AS16" s="726"/>
      <c r="AT16" s="726"/>
      <c r="AU16" s="726"/>
      <c r="AV16" s="726"/>
      <c r="AW16" s="726"/>
      <c r="AX16" s="726"/>
      <c r="AY16" s="726"/>
      <c r="AZ16" s="726"/>
      <c r="BA16" s="726"/>
      <c r="BB16" s="726"/>
      <c r="BC16" s="726"/>
      <c r="BD16" s="726"/>
      <c r="BE16" s="726"/>
      <c r="BF16" s="726"/>
      <c r="BG16" s="726"/>
      <c r="BH16" s="726"/>
      <c r="BI16" s="726"/>
      <c r="BJ16" s="726"/>
      <c r="BK16" s="726"/>
      <c r="BL16" s="726"/>
      <c r="BM16" s="726"/>
      <c r="BN16" s="726"/>
      <c r="BO16" s="726"/>
      <c r="BP16" s="726"/>
      <c r="BQ16" s="726"/>
      <c r="BR16" s="726"/>
      <c r="BS16" s="726"/>
      <c r="BT16" s="726"/>
      <c r="BU16" s="726"/>
      <c r="BV16" s="726"/>
      <c r="BW16" s="726"/>
      <c r="BX16" s="726"/>
      <c r="BY16" s="726"/>
      <c r="BZ16" s="726"/>
      <c r="CA16" s="726"/>
      <c r="CB16" s="726"/>
      <c r="CC16" s="726"/>
      <c r="CD16" s="726"/>
      <c r="CE16" s="726"/>
      <c r="CF16" s="726"/>
      <c r="CG16" s="726"/>
      <c r="CH16" s="726"/>
      <c r="CI16" s="726"/>
      <c r="CJ16" s="726"/>
      <c r="CK16" s="726"/>
      <c r="CL16" s="726"/>
      <c r="CM16" s="726"/>
      <c r="CN16" s="726"/>
      <c r="CO16" s="726"/>
      <c r="CP16" s="726"/>
      <c r="CQ16" s="726"/>
      <c r="CR16" s="726"/>
      <c r="CS16" s="726"/>
      <c r="CT16" s="726"/>
      <c r="CU16" s="726"/>
      <c r="CV16" s="726"/>
      <c r="CW16" s="726"/>
      <c r="CX16" s="726"/>
      <c r="CY16" s="726"/>
      <c r="CZ16" s="726"/>
      <c r="DA16" s="726"/>
      <c r="DB16" s="726"/>
      <c r="DC16" s="726"/>
      <c r="DD16" s="726"/>
      <c r="DE16" s="726"/>
      <c r="DF16" s="726"/>
      <c r="DG16" s="726"/>
      <c r="DH16" s="726"/>
      <c r="DI16" s="726"/>
      <c r="DJ16" s="726"/>
      <c r="DK16" s="726"/>
      <c r="DL16" s="726"/>
      <c r="DM16" s="726"/>
      <c r="DN16" s="726"/>
      <c r="DO16" s="726"/>
      <c r="DP16" s="726"/>
      <c r="DQ16" s="726"/>
      <c r="DR16" s="726"/>
      <c r="DS16" s="726"/>
      <c r="DT16" s="726"/>
      <c r="DU16" s="726"/>
      <c r="DV16" s="726"/>
      <c r="DW16" s="726"/>
      <c r="DX16" s="726"/>
      <c r="DY16" s="726"/>
      <c r="DZ16" s="726"/>
      <c r="EA16" s="726"/>
      <c r="EB16" s="726"/>
      <c r="EC16" s="726"/>
      <c r="ED16" s="726"/>
      <c r="EE16" s="726"/>
      <c r="EF16" s="726"/>
      <c r="EG16" s="726"/>
      <c r="EH16" s="726"/>
      <c r="EI16" s="726"/>
      <c r="EJ16" s="726"/>
      <c r="EK16" s="726"/>
      <c r="EL16" s="726"/>
      <c r="EM16" s="726"/>
      <c r="EN16" s="726"/>
      <c r="EO16" s="726"/>
      <c r="EP16" s="726"/>
      <c r="EQ16" s="726"/>
      <c r="ER16" s="726"/>
      <c r="ES16" s="726"/>
      <c r="ET16" s="726"/>
      <c r="EU16" s="726"/>
      <c r="EV16" s="726"/>
      <c r="EW16" s="726"/>
      <c r="EX16" s="726"/>
      <c r="EY16" s="726"/>
      <c r="EZ16" s="726"/>
      <c r="FA16" s="726"/>
      <c r="FB16" s="726"/>
      <c r="FC16" s="726"/>
      <c r="FD16" s="726"/>
      <c r="FE16" s="726"/>
      <c r="FF16" s="726"/>
      <c r="FG16" s="726"/>
    </row>
    <row r="17" spans="1:163" s="35" customFormat="1" ht="15" customHeight="1" x14ac:dyDescent="0.2">
      <c r="A17" s="726" t="s">
        <v>386</v>
      </c>
      <c r="B17" s="726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6"/>
      <c r="AJ17" s="726"/>
      <c r="AK17" s="726"/>
      <c r="AL17" s="726"/>
      <c r="AM17" s="726"/>
      <c r="AN17" s="726"/>
      <c r="AO17" s="726"/>
      <c r="AP17" s="726"/>
      <c r="AQ17" s="726"/>
      <c r="AR17" s="726"/>
      <c r="AS17" s="726"/>
      <c r="AT17" s="726"/>
      <c r="AU17" s="726"/>
      <c r="AV17" s="726"/>
      <c r="AW17" s="726"/>
      <c r="AX17" s="726"/>
      <c r="AY17" s="726"/>
      <c r="AZ17" s="726"/>
      <c r="BA17" s="726"/>
      <c r="BB17" s="726"/>
      <c r="BC17" s="726"/>
      <c r="BD17" s="726"/>
      <c r="BE17" s="726"/>
      <c r="BF17" s="726"/>
      <c r="BG17" s="726"/>
      <c r="BH17" s="726"/>
      <c r="BI17" s="726"/>
      <c r="BJ17" s="726"/>
      <c r="BK17" s="726"/>
      <c r="BL17" s="726"/>
      <c r="BM17" s="726"/>
      <c r="BN17" s="726"/>
      <c r="BO17" s="726"/>
      <c r="BP17" s="726"/>
      <c r="BQ17" s="726"/>
      <c r="BR17" s="726"/>
      <c r="BS17" s="726"/>
      <c r="BT17" s="726"/>
      <c r="BU17" s="726"/>
      <c r="BV17" s="726"/>
      <c r="BW17" s="726"/>
      <c r="BX17" s="726"/>
      <c r="BY17" s="726"/>
      <c r="BZ17" s="726"/>
      <c r="CA17" s="726"/>
      <c r="CB17" s="726"/>
      <c r="CC17" s="726"/>
      <c r="CD17" s="726"/>
      <c r="CE17" s="726"/>
      <c r="CF17" s="726"/>
      <c r="CG17" s="726"/>
      <c r="CH17" s="726"/>
      <c r="CI17" s="726"/>
      <c r="CJ17" s="726"/>
      <c r="CK17" s="726"/>
      <c r="CL17" s="726"/>
      <c r="CM17" s="726"/>
      <c r="CN17" s="726"/>
      <c r="CO17" s="726"/>
      <c r="CP17" s="726"/>
      <c r="CQ17" s="726"/>
      <c r="CR17" s="726"/>
      <c r="CS17" s="726"/>
      <c r="CT17" s="726"/>
      <c r="CU17" s="726"/>
      <c r="CV17" s="726"/>
      <c r="CW17" s="726"/>
      <c r="CX17" s="726"/>
      <c r="CY17" s="726"/>
      <c r="CZ17" s="726"/>
      <c r="DA17" s="726"/>
      <c r="DB17" s="726"/>
      <c r="DC17" s="726"/>
      <c r="DD17" s="726"/>
      <c r="DE17" s="726"/>
      <c r="DF17" s="726"/>
      <c r="DG17" s="726"/>
      <c r="DH17" s="726"/>
      <c r="DI17" s="726"/>
      <c r="DJ17" s="726"/>
      <c r="DK17" s="726"/>
      <c r="DL17" s="726"/>
      <c r="DM17" s="726"/>
      <c r="DN17" s="726"/>
      <c r="DO17" s="726"/>
      <c r="DP17" s="726"/>
      <c r="DQ17" s="726"/>
      <c r="DR17" s="726"/>
      <c r="DS17" s="726"/>
      <c r="DT17" s="726"/>
      <c r="DU17" s="726"/>
      <c r="DV17" s="726"/>
      <c r="DW17" s="726"/>
      <c r="DX17" s="726"/>
      <c r="DY17" s="726"/>
      <c r="DZ17" s="726"/>
      <c r="EA17" s="726"/>
      <c r="EB17" s="726"/>
      <c r="EC17" s="726"/>
      <c r="ED17" s="726"/>
      <c r="EE17" s="726"/>
      <c r="EF17" s="726"/>
      <c r="EG17" s="726"/>
      <c r="EH17" s="726"/>
      <c r="EI17" s="726"/>
      <c r="EJ17" s="726"/>
      <c r="EK17" s="726"/>
      <c r="EL17" s="726"/>
      <c r="EM17" s="726"/>
      <c r="EN17" s="726"/>
      <c r="EO17" s="726"/>
      <c r="EP17" s="726"/>
      <c r="EQ17" s="726"/>
      <c r="ER17" s="726"/>
      <c r="ES17" s="726"/>
      <c r="ET17" s="726"/>
      <c r="EU17" s="726"/>
      <c r="EV17" s="726"/>
      <c r="EW17" s="726"/>
      <c r="EX17" s="726"/>
      <c r="EY17" s="726"/>
      <c r="EZ17" s="726"/>
      <c r="FA17" s="726"/>
      <c r="FB17" s="726"/>
      <c r="FC17" s="726"/>
      <c r="FD17" s="726"/>
      <c r="FE17" s="726"/>
      <c r="FF17" s="726"/>
      <c r="FG17" s="726"/>
    </row>
    <row r="18" spans="1:163" s="31" customFormat="1" ht="12" customHeight="1" thickBot="1" x14ac:dyDescent="0.25">
      <c r="A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E18" s="37"/>
      <c r="EF18" s="648"/>
      <c r="EG18" s="648"/>
      <c r="EH18" s="648"/>
      <c r="EI18" s="648"/>
      <c r="EJ18" s="38"/>
      <c r="EK18" s="38"/>
      <c r="EL18" s="38"/>
      <c r="EM18" s="38"/>
      <c r="EV18" s="645" t="s">
        <v>57</v>
      </c>
      <c r="EW18" s="646"/>
      <c r="EX18" s="646"/>
      <c r="EY18" s="646"/>
      <c r="EZ18" s="646"/>
      <c r="FA18" s="646"/>
      <c r="FB18" s="646"/>
      <c r="FC18" s="646"/>
      <c r="FD18" s="646"/>
      <c r="FE18" s="646"/>
      <c r="FF18" s="646"/>
      <c r="FG18" s="647"/>
    </row>
    <row r="19" spans="1:163" s="31" customFormat="1" ht="12" customHeight="1" x14ac:dyDescent="0.2">
      <c r="DX19" s="38"/>
      <c r="DY19" s="38"/>
      <c r="DZ19" s="38"/>
      <c r="EA19" s="38"/>
      <c r="EB19" s="39"/>
      <c r="EC19" s="39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1"/>
      <c r="EO19" s="41"/>
      <c r="EP19" s="41"/>
      <c r="EQ19" s="41"/>
      <c r="ES19" s="40"/>
      <c r="ET19" s="41" t="s">
        <v>35</v>
      </c>
      <c r="EV19" s="734" t="s">
        <v>34</v>
      </c>
      <c r="EW19" s="735"/>
      <c r="EX19" s="735"/>
      <c r="EY19" s="735"/>
      <c r="EZ19" s="735"/>
      <c r="FA19" s="735"/>
      <c r="FB19" s="735"/>
      <c r="FC19" s="735"/>
      <c r="FD19" s="735"/>
      <c r="FE19" s="735"/>
      <c r="FF19" s="735"/>
      <c r="FG19" s="736"/>
    </row>
    <row r="20" spans="1:163" s="31" customFormat="1" ht="10.5" customHeight="1" x14ac:dyDescent="0.2">
      <c r="AM20" s="34" t="s">
        <v>188</v>
      </c>
      <c r="AN20" s="634"/>
      <c r="AO20" s="634"/>
      <c r="AP20" s="634"/>
      <c r="AQ20" s="634"/>
      <c r="AR20" s="634"/>
      <c r="AS20" s="635" t="s">
        <v>64</v>
      </c>
      <c r="AT20" s="635"/>
      <c r="AU20" s="634"/>
      <c r="AV20" s="634"/>
      <c r="AW20" s="634"/>
      <c r="AX20" s="634"/>
      <c r="AY20" s="634"/>
      <c r="AZ20" s="634"/>
      <c r="BA20" s="634"/>
      <c r="BB20" s="634"/>
      <c r="BC20" s="634"/>
      <c r="BD20" s="634"/>
      <c r="BE20" s="634"/>
      <c r="BF20" s="634"/>
      <c r="BG20" s="634"/>
      <c r="BH20" s="634"/>
      <c r="BI20" s="634"/>
      <c r="BJ20" s="634"/>
      <c r="BK20" s="634"/>
      <c r="BL20" s="634"/>
      <c r="BM20" s="634"/>
      <c r="BN20" s="634"/>
      <c r="BO20" s="634"/>
      <c r="BP20" s="634"/>
      <c r="BQ20" s="634"/>
      <c r="BR20" s="650">
        <v>20</v>
      </c>
      <c r="BS20" s="650"/>
      <c r="BT20" s="650"/>
      <c r="BU20" s="650"/>
      <c r="BV20" s="649"/>
      <c r="BW20" s="649"/>
      <c r="BX20" s="649"/>
      <c r="BY20" s="635" t="s">
        <v>65</v>
      </c>
      <c r="BZ20" s="635"/>
      <c r="CA20" s="635"/>
      <c r="EN20" s="34"/>
      <c r="EO20" s="34"/>
      <c r="EP20" s="34"/>
      <c r="EQ20" s="34"/>
      <c r="ET20" s="34" t="s">
        <v>36</v>
      </c>
      <c r="EV20" s="737"/>
      <c r="EW20" s="738"/>
      <c r="EX20" s="738"/>
      <c r="EY20" s="738"/>
      <c r="EZ20" s="738"/>
      <c r="FA20" s="738"/>
      <c r="FB20" s="738"/>
      <c r="FC20" s="738"/>
      <c r="FD20" s="738"/>
      <c r="FE20" s="738"/>
      <c r="FF20" s="738"/>
      <c r="FG20" s="739"/>
    </row>
    <row r="21" spans="1:163" s="31" customFormat="1" ht="10.5" customHeight="1" x14ac:dyDescent="0.2">
      <c r="A21" s="31" t="s">
        <v>190</v>
      </c>
      <c r="AK21" s="658"/>
      <c r="AL21" s="658"/>
      <c r="AM21" s="658"/>
      <c r="AN21" s="658"/>
      <c r="AO21" s="658"/>
      <c r="AP21" s="658"/>
      <c r="AQ21" s="658"/>
      <c r="AR21" s="658"/>
      <c r="AS21" s="658"/>
      <c r="AT21" s="658"/>
      <c r="AU21" s="658"/>
      <c r="AV21" s="658"/>
      <c r="AW21" s="658"/>
      <c r="AX21" s="658"/>
      <c r="AY21" s="658"/>
      <c r="AZ21" s="658"/>
      <c r="BA21" s="658"/>
      <c r="BB21" s="658"/>
      <c r="BC21" s="658"/>
      <c r="BD21" s="658"/>
      <c r="BE21" s="658"/>
      <c r="BF21" s="658"/>
      <c r="BG21" s="658"/>
      <c r="BH21" s="658"/>
      <c r="BI21" s="658"/>
      <c r="BJ21" s="658"/>
      <c r="BK21" s="658"/>
      <c r="BL21" s="658"/>
      <c r="BM21" s="658"/>
      <c r="BN21" s="658"/>
      <c r="BO21" s="658"/>
      <c r="BP21" s="658"/>
      <c r="BQ21" s="658"/>
      <c r="BR21" s="658"/>
      <c r="BS21" s="658"/>
      <c r="BT21" s="658"/>
      <c r="BU21" s="658"/>
      <c r="BV21" s="658"/>
      <c r="BW21" s="658"/>
      <c r="BX21" s="658"/>
      <c r="BY21" s="658"/>
      <c r="BZ21" s="658"/>
      <c r="CA21" s="658"/>
      <c r="CB21" s="658"/>
      <c r="CC21" s="658"/>
      <c r="CD21" s="658"/>
      <c r="CE21" s="658"/>
      <c r="CF21" s="658"/>
      <c r="CG21" s="658"/>
      <c r="CH21" s="658"/>
      <c r="CI21" s="658"/>
      <c r="CJ21" s="658"/>
      <c r="CK21" s="658"/>
      <c r="CL21" s="658"/>
      <c r="CM21" s="658"/>
      <c r="CN21" s="658"/>
      <c r="CO21" s="658"/>
      <c r="CP21" s="658"/>
      <c r="CQ21" s="658"/>
      <c r="CR21" s="658"/>
      <c r="CS21" s="658"/>
      <c r="CT21" s="658"/>
      <c r="CU21" s="658"/>
      <c r="CV21" s="658"/>
      <c r="CW21" s="658"/>
      <c r="CX21" s="658"/>
      <c r="CY21" s="658"/>
      <c r="CZ21" s="658"/>
      <c r="DA21" s="658"/>
      <c r="DB21" s="658"/>
      <c r="DC21" s="658"/>
      <c r="DD21" s="658"/>
      <c r="DE21" s="658"/>
      <c r="DF21" s="658"/>
      <c r="DG21" s="658"/>
      <c r="DH21" s="658"/>
      <c r="DI21" s="658"/>
      <c r="DJ21" s="658"/>
      <c r="DK21" s="658"/>
      <c r="DL21" s="658"/>
      <c r="DM21" s="658"/>
      <c r="DN21" s="658"/>
      <c r="DO21" s="658"/>
      <c r="DP21" s="658"/>
      <c r="DQ21" s="658"/>
      <c r="DR21" s="658"/>
      <c r="DS21" s="658"/>
      <c r="DT21" s="658"/>
      <c r="DU21" s="658"/>
      <c r="DV21" s="658"/>
      <c r="DW21" s="658"/>
      <c r="DX21" s="658"/>
      <c r="DY21" s="658"/>
      <c r="DZ21" s="658"/>
      <c r="EA21" s="658"/>
      <c r="EB21" s="658"/>
      <c r="EC21" s="658"/>
      <c r="ED21" s="658"/>
      <c r="EE21" s="658"/>
      <c r="EF21" s="658"/>
      <c r="EG21" s="658"/>
      <c r="EH21" s="658"/>
      <c r="EN21" s="34"/>
      <c r="EO21" s="34"/>
      <c r="EP21" s="34"/>
      <c r="EQ21" s="34"/>
      <c r="ET21" s="34"/>
      <c r="EV21" s="653"/>
      <c r="EW21" s="654"/>
      <c r="EX21" s="654"/>
      <c r="EY21" s="654"/>
      <c r="EZ21" s="654"/>
      <c r="FA21" s="654"/>
      <c r="FB21" s="654"/>
      <c r="FC21" s="654"/>
      <c r="FD21" s="654"/>
      <c r="FE21" s="654"/>
      <c r="FF21" s="654"/>
      <c r="FG21" s="655"/>
    </row>
    <row r="22" spans="1:163" s="31" customFormat="1" ht="9" customHeight="1" x14ac:dyDescent="0.2">
      <c r="A22" s="31" t="s">
        <v>225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K22" s="627"/>
      <c r="AL22" s="627"/>
      <c r="AM22" s="627"/>
      <c r="AN22" s="627"/>
      <c r="AO22" s="627"/>
      <c r="AP22" s="627"/>
      <c r="AQ22" s="627"/>
      <c r="AR22" s="627"/>
      <c r="AS22" s="627"/>
      <c r="AT22" s="627"/>
      <c r="AU22" s="627"/>
      <c r="AV22" s="627"/>
      <c r="AW22" s="627"/>
      <c r="AX22" s="627"/>
      <c r="AY22" s="627"/>
      <c r="AZ22" s="627"/>
      <c r="BA22" s="627"/>
      <c r="BB22" s="627"/>
      <c r="BC22" s="627"/>
      <c r="BD22" s="627"/>
      <c r="BE22" s="627"/>
      <c r="BF22" s="627"/>
      <c r="BG22" s="627"/>
      <c r="BH22" s="627"/>
      <c r="BI22" s="627"/>
      <c r="BJ22" s="627"/>
      <c r="BK22" s="627"/>
      <c r="BL22" s="627"/>
      <c r="BM22" s="627"/>
      <c r="BN22" s="627"/>
      <c r="BO22" s="627"/>
      <c r="BP22" s="627"/>
      <c r="BQ22" s="627"/>
      <c r="BR22" s="627"/>
      <c r="BS22" s="627"/>
      <c r="BT22" s="627"/>
      <c r="BU22" s="627"/>
      <c r="BV22" s="627"/>
      <c r="BW22" s="627"/>
      <c r="BX22" s="627"/>
      <c r="BY22" s="627"/>
      <c r="BZ22" s="627"/>
      <c r="CA22" s="627"/>
      <c r="CB22" s="627"/>
      <c r="CC22" s="627"/>
      <c r="CD22" s="627"/>
      <c r="CE22" s="627"/>
      <c r="CF22" s="627"/>
      <c r="CG22" s="627"/>
      <c r="CH22" s="627"/>
      <c r="CI22" s="627"/>
      <c r="CJ22" s="627"/>
      <c r="CK22" s="627"/>
      <c r="CL22" s="627"/>
      <c r="CM22" s="627"/>
      <c r="CN22" s="627"/>
      <c r="CO22" s="627"/>
      <c r="CP22" s="627"/>
      <c r="CQ22" s="627"/>
      <c r="CR22" s="627"/>
      <c r="CS22" s="627"/>
      <c r="CT22" s="627"/>
      <c r="CU22" s="627"/>
      <c r="CV22" s="627"/>
      <c r="CW22" s="627"/>
      <c r="CX22" s="627"/>
      <c r="CY22" s="627"/>
      <c r="CZ22" s="627"/>
      <c r="DA22" s="627"/>
      <c r="DB22" s="627"/>
      <c r="DC22" s="627"/>
      <c r="DD22" s="627"/>
      <c r="DE22" s="627"/>
      <c r="DF22" s="627"/>
      <c r="DG22" s="627"/>
      <c r="DH22" s="627"/>
      <c r="DI22" s="627"/>
      <c r="DJ22" s="627"/>
      <c r="DK22" s="627"/>
      <c r="DL22" s="627"/>
      <c r="DM22" s="627"/>
      <c r="DN22" s="627"/>
      <c r="DO22" s="627"/>
      <c r="DP22" s="627"/>
      <c r="DQ22" s="627"/>
      <c r="DR22" s="627"/>
      <c r="DS22" s="627"/>
      <c r="DT22" s="627"/>
      <c r="DU22" s="627"/>
      <c r="DV22" s="627"/>
      <c r="DW22" s="627"/>
      <c r="DX22" s="627"/>
      <c r="DY22" s="627"/>
      <c r="DZ22" s="627"/>
      <c r="EA22" s="627"/>
      <c r="EB22" s="627"/>
      <c r="EC22" s="627"/>
      <c r="ED22" s="627"/>
      <c r="EE22" s="627"/>
      <c r="EF22" s="627"/>
      <c r="EG22" s="627"/>
      <c r="EH22" s="627"/>
      <c r="EN22" s="34"/>
      <c r="EO22" s="34"/>
      <c r="EP22" s="34"/>
      <c r="EQ22" s="34"/>
      <c r="ET22" s="34" t="s">
        <v>37</v>
      </c>
      <c r="EV22" s="656"/>
      <c r="EW22" s="634"/>
      <c r="EX22" s="634"/>
      <c r="EY22" s="634"/>
      <c r="EZ22" s="634"/>
      <c r="FA22" s="634"/>
      <c r="FB22" s="634"/>
      <c r="FC22" s="634"/>
      <c r="FD22" s="634"/>
      <c r="FE22" s="634"/>
      <c r="FF22" s="634"/>
      <c r="FG22" s="657"/>
    </row>
    <row r="23" spans="1:163" s="31" customFormat="1" ht="3" customHeight="1" thickBot="1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N23" s="34"/>
      <c r="EO23" s="34"/>
      <c r="EP23" s="34"/>
      <c r="EQ23" s="34"/>
      <c r="ET23" s="34"/>
      <c r="EV23" s="653"/>
      <c r="EW23" s="654"/>
      <c r="EX23" s="654"/>
      <c r="EY23" s="654"/>
      <c r="EZ23" s="654"/>
      <c r="FA23" s="654"/>
      <c r="FB23" s="654"/>
      <c r="FC23" s="654"/>
      <c r="FD23" s="654"/>
      <c r="FE23" s="654"/>
      <c r="FF23" s="654"/>
      <c r="FG23" s="655"/>
    </row>
    <row r="24" spans="1:163" s="31" customFormat="1" ht="10.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J24" s="42"/>
      <c r="AK24" s="43" t="s">
        <v>38</v>
      </c>
      <c r="AL24" s="42"/>
      <c r="AM24" s="42"/>
      <c r="AN24" s="42"/>
      <c r="AU24" s="702"/>
      <c r="AV24" s="703"/>
      <c r="AW24" s="703"/>
      <c r="AX24" s="703"/>
      <c r="AY24" s="703"/>
      <c r="AZ24" s="703"/>
      <c r="BA24" s="703"/>
      <c r="BB24" s="703"/>
      <c r="BC24" s="703"/>
      <c r="BD24" s="703"/>
      <c r="BE24" s="703"/>
      <c r="BF24" s="703"/>
      <c r="BG24" s="703"/>
      <c r="BH24" s="703"/>
      <c r="BI24" s="703"/>
      <c r="BJ24" s="703"/>
      <c r="BK24" s="703"/>
      <c r="BL24" s="703"/>
      <c r="BM24" s="703"/>
      <c r="BN24" s="703"/>
      <c r="BO24" s="703"/>
      <c r="BP24" s="703"/>
      <c r="BQ24" s="703"/>
      <c r="BR24" s="703"/>
      <c r="BS24" s="703"/>
      <c r="BT24" s="703"/>
      <c r="BU24" s="703"/>
      <c r="BV24" s="704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N24" s="34"/>
      <c r="EO24" s="34"/>
      <c r="EP24" s="34"/>
      <c r="EQ24" s="34"/>
      <c r="ET24" s="34" t="s">
        <v>39</v>
      </c>
      <c r="EV24" s="659"/>
      <c r="EW24" s="660"/>
      <c r="EX24" s="660"/>
      <c r="EY24" s="660"/>
      <c r="EZ24" s="660"/>
      <c r="FA24" s="660"/>
      <c r="FB24" s="660"/>
      <c r="FC24" s="660"/>
      <c r="FD24" s="660"/>
      <c r="FE24" s="660"/>
      <c r="FF24" s="660"/>
      <c r="FG24" s="661"/>
    </row>
    <row r="25" spans="1:163" s="31" customFormat="1" ht="3" customHeight="1" thickBot="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U25" s="705"/>
      <c r="AV25" s="706"/>
      <c r="AW25" s="706"/>
      <c r="AX25" s="706"/>
      <c r="AY25" s="706"/>
      <c r="AZ25" s="706"/>
      <c r="BA25" s="706"/>
      <c r="BB25" s="706"/>
      <c r="BC25" s="706"/>
      <c r="BD25" s="706"/>
      <c r="BE25" s="706"/>
      <c r="BF25" s="706"/>
      <c r="BG25" s="706"/>
      <c r="BH25" s="706"/>
      <c r="BI25" s="706"/>
      <c r="BJ25" s="706"/>
      <c r="BK25" s="706"/>
      <c r="BL25" s="706"/>
      <c r="BM25" s="706"/>
      <c r="BN25" s="706"/>
      <c r="BO25" s="706"/>
      <c r="BP25" s="706"/>
      <c r="BQ25" s="706"/>
      <c r="BR25" s="706"/>
      <c r="BS25" s="706"/>
      <c r="BT25" s="706"/>
      <c r="BU25" s="706"/>
      <c r="BV25" s="707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N25" s="34"/>
      <c r="EO25" s="34"/>
      <c r="EP25" s="34"/>
      <c r="EQ25" s="34"/>
      <c r="ET25" s="34"/>
      <c r="EV25" s="656"/>
      <c r="EW25" s="634"/>
      <c r="EX25" s="634"/>
      <c r="EY25" s="634"/>
      <c r="EZ25" s="634"/>
      <c r="FA25" s="634"/>
      <c r="FB25" s="634"/>
      <c r="FC25" s="634"/>
      <c r="FD25" s="634"/>
      <c r="FE25" s="634"/>
      <c r="FF25" s="634"/>
      <c r="FG25" s="657"/>
    </row>
    <row r="26" spans="1:163" s="31" customFormat="1" ht="10.5" customHeight="1" x14ac:dyDescent="0.2">
      <c r="A26" s="31" t="s">
        <v>40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K26" s="665"/>
      <c r="AL26" s="665"/>
      <c r="AM26" s="665"/>
      <c r="AN26" s="665"/>
      <c r="AO26" s="665"/>
      <c r="AP26" s="665"/>
      <c r="AQ26" s="665"/>
      <c r="AR26" s="665"/>
      <c r="AS26" s="665"/>
      <c r="AT26" s="665"/>
      <c r="AU26" s="665"/>
      <c r="AV26" s="665"/>
      <c r="AW26" s="665"/>
      <c r="AX26" s="665"/>
      <c r="AY26" s="665"/>
      <c r="AZ26" s="665"/>
      <c r="BA26" s="665"/>
      <c r="BB26" s="665"/>
      <c r="BC26" s="665"/>
      <c r="BD26" s="665"/>
      <c r="BE26" s="665"/>
      <c r="BF26" s="665"/>
      <c r="BG26" s="665"/>
      <c r="BH26" s="665"/>
      <c r="BI26" s="665"/>
      <c r="BJ26" s="665"/>
      <c r="BK26" s="665"/>
      <c r="BL26" s="665"/>
      <c r="BM26" s="665"/>
      <c r="BN26" s="665"/>
      <c r="BO26" s="665"/>
      <c r="BP26" s="665"/>
      <c r="BQ26" s="665"/>
      <c r="BR26" s="665"/>
      <c r="BS26" s="665"/>
      <c r="BT26" s="665"/>
      <c r="BU26" s="665"/>
      <c r="BV26" s="665"/>
      <c r="BW26" s="665"/>
      <c r="BX26" s="665"/>
      <c r="BY26" s="665"/>
      <c r="BZ26" s="665"/>
      <c r="CA26" s="665"/>
      <c r="CB26" s="665"/>
      <c r="CC26" s="665"/>
      <c r="CD26" s="665"/>
      <c r="CE26" s="665"/>
      <c r="CF26" s="665"/>
      <c r="CG26" s="665"/>
      <c r="CH26" s="665"/>
      <c r="CI26" s="665"/>
      <c r="CJ26" s="665"/>
      <c r="CK26" s="665"/>
      <c r="CL26" s="665"/>
      <c r="CM26" s="665"/>
      <c r="CN26" s="665"/>
      <c r="CO26" s="665"/>
      <c r="CP26" s="665"/>
      <c r="CQ26" s="665"/>
      <c r="CR26" s="665"/>
      <c r="CS26" s="665"/>
      <c r="CT26" s="665"/>
      <c r="CU26" s="665"/>
      <c r="CV26" s="665"/>
      <c r="CW26" s="665"/>
      <c r="CX26" s="665"/>
      <c r="CY26" s="665"/>
      <c r="CZ26" s="665"/>
      <c r="DA26" s="665"/>
      <c r="DB26" s="665"/>
      <c r="DC26" s="665"/>
      <c r="DD26" s="665"/>
      <c r="DE26" s="665"/>
      <c r="DF26" s="665"/>
      <c r="DG26" s="665"/>
      <c r="DH26" s="665"/>
      <c r="DI26" s="665"/>
      <c r="DJ26" s="665"/>
      <c r="DK26" s="665"/>
      <c r="DL26" s="665"/>
      <c r="DM26" s="665"/>
      <c r="DN26" s="665"/>
      <c r="DO26" s="665"/>
      <c r="DP26" s="665"/>
      <c r="DQ26" s="665"/>
      <c r="DR26" s="665"/>
      <c r="DS26" s="665"/>
      <c r="DT26" s="665"/>
      <c r="DU26" s="665"/>
      <c r="DV26" s="665"/>
      <c r="DW26" s="665"/>
      <c r="DX26" s="665"/>
      <c r="DY26" s="665"/>
      <c r="DZ26" s="665"/>
      <c r="EA26" s="665"/>
      <c r="EB26" s="665"/>
      <c r="EC26" s="665"/>
      <c r="ED26" s="665"/>
      <c r="EE26" s="665"/>
      <c r="EF26" s="665"/>
      <c r="EG26" s="665"/>
      <c r="EH26" s="665"/>
      <c r="EN26" s="34"/>
      <c r="EO26" s="34"/>
      <c r="EP26" s="34"/>
      <c r="EQ26" s="34"/>
      <c r="ET26" s="41" t="s">
        <v>41</v>
      </c>
      <c r="EV26" s="737"/>
      <c r="EW26" s="738"/>
      <c r="EX26" s="738"/>
      <c r="EY26" s="738"/>
      <c r="EZ26" s="738"/>
      <c r="FA26" s="738"/>
      <c r="FB26" s="738"/>
      <c r="FC26" s="738"/>
      <c r="FD26" s="738"/>
      <c r="FE26" s="738"/>
      <c r="FF26" s="738"/>
      <c r="FG26" s="739"/>
    </row>
    <row r="27" spans="1:163" s="31" customFormat="1" ht="10.5" customHeight="1" x14ac:dyDescent="0.2">
      <c r="A27" s="31" t="s">
        <v>186</v>
      </c>
      <c r="AK27" s="667"/>
      <c r="AL27" s="667"/>
      <c r="AM27" s="667"/>
      <c r="AN27" s="667"/>
      <c r="AO27" s="667"/>
      <c r="AP27" s="667"/>
      <c r="AQ27" s="667"/>
      <c r="AR27" s="667"/>
      <c r="AS27" s="667"/>
      <c r="AT27" s="667"/>
      <c r="AU27" s="667"/>
      <c r="AV27" s="667"/>
      <c r="AW27" s="667"/>
      <c r="AX27" s="667"/>
      <c r="AY27" s="667"/>
      <c r="AZ27" s="667"/>
      <c r="BA27" s="667"/>
      <c r="BB27" s="667"/>
      <c r="BC27" s="667"/>
      <c r="BD27" s="667"/>
      <c r="BE27" s="667"/>
      <c r="BF27" s="667"/>
      <c r="BG27" s="667"/>
      <c r="BH27" s="667"/>
      <c r="BI27" s="667"/>
      <c r="BJ27" s="667"/>
      <c r="BK27" s="667"/>
      <c r="BL27" s="667"/>
      <c r="BM27" s="667"/>
      <c r="BN27" s="667"/>
      <c r="BO27" s="667"/>
      <c r="BP27" s="667"/>
      <c r="BQ27" s="667"/>
      <c r="BR27" s="667"/>
      <c r="BS27" s="667"/>
      <c r="BT27" s="667"/>
      <c r="BU27" s="667"/>
      <c r="BV27" s="667"/>
      <c r="BW27" s="667"/>
      <c r="BX27" s="667"/>
      <c r="BY27" s="667"/>
      <c r="BZ27" s="667"/>
      <c r="CA27" s="667"/>
      <c r="CB27" s="667"/>
      <c r="CC27" s="667"/>
      <c r="CD27" s="667"/>
      <c r="CE27" s="667"/>
      <c r="CF27" s="667"/>
      <c r="CG27" s="667"/>
      <c r="CH27" s="667"/>
      <c r="CI27" s="667"/>
      <c r="CJ27" s="667"/>
      <c r="CK27" s="667"/>
      <c r="CL27" s="667"/>
      <c r="CM27" s="667"/>
      <c r="CN27" s="667"/>
      <c r="CO27" s="667"/>
      <c r="CP27" s="667"/>
      <c r="CQ27" s="667"/>
      <c r="CR27" s="667"/>
      <c r="CS27" s="667"/>
      <c r="CT27" s="667"/>
      <c r="CU27" s="667"/>
      <c r="CV27" s="667"/>
      <c r="CW27" s="667"/>
      <c r="CX27" s="667"/>
      <c r="CY27" s="667"/>
      <c r="CZ27" s="667"/>
      <c r="DA27" s="667"/>
      <c r="DB27" s="667"/>
      <c r="DC27" s="667"/>
      <c r="DD27" s="667"/>
      <c r="DE27" s="667"/>
      <c r="DF27" s="667"/>
      <c r="DG27" s="667"/>
      <c r="DH27" s="667"/>
      <c r="DI27" s="667"/>
      <c r="DJ27" s="667"/>
      <c r="DK27" s="667"/>
      <c r="DL27" s="667"/>
      <c r="DM27" s="667"/>
      <c r="DN27" s="667"/>
      <c r="DO27" s="667"/>
      <c r="DP27" s="667"/>
      <c r="DQ27" s="667"/>
      <c r="DR27" s="667"/>
      <c r="DS27" s="667"/>
      <c r="DT27" s="667"/>
      <c r="DU27" s="667"/>
      <c r="DV27" s="667"/>
      <c r="DW27" s="667"/>
      <c r="DX27" s="667"/>
      <c r="DY27" s="667"/>
      <c r="DZ27" s="667"/>
      <c r="EA27" s="667"/>
      <c r="EB27" s="667"/>
      <c r="EC27" s="667"/>
      <c r="ED27" s="667"/>
      <c r="EE27" s="667"/>
      <c r="EF27" s="667"/>
      <c r="EG27" s="667"/>
      <c r="EH27" s="667"/>
      <c r="EN27" s="34"/>
      <c r="EO27" s="34"/>
      <c r="EP27" s="34"/>
      <c r="EQ27" s="34"/>
      <c r="ET27" s="34"/>
      <c r="EV27" s="653"/>
      <c r="EW27" s="654"/>
      <c r="EX27" s="654"/>
      <c r="EY27" s="654"/>
      <c r="EZ27" s="654"/>
      <c r="FA27" s="654"/>
      <c r="FB27" s="654"/>
      <c r="FC27" s="654"/>
      <c r="FD27" s="654"/>
      <c r="FE27" s="654"/>
      <c r="FF27" s="654"/>
      <c r="FG27" s="655"/>
    </row>
    <row r="28" spans="1:163" s="31" customFormat="1" ht="10.5" customHeight="1" x14ac:dyDescent="0.2">
      <c r="A28" s="31" t="s">
        <v>187</v>
      </c>
      <c r="AK28" s="665"/>
      <c r="AL28" s="665"/>
      <c r="AM28" s="665"/>
      <c r="AN28" s="665"/>
      <c r="AO28" s="665"/>
      <c r="AP28" s="665"/>
      <c r="AQ28" s="665"/>
      <c r="AR28" s="665"/>
      <c r="AS28" s="665"/>
      <c r="AT28" s="665"/>
      <c r="AU28" s="665"/>
      <c r="AV28" s="665"/>
      <c r="AW28" s="665"/>
      <c r="AX28" s="665"/>
      <c r="AY28" s="665"/>
      <c r="AZ28" s="665"/>
      <c r="BA28" s="665"/>
      <c r="BB28" s="665"/>
      <c r="BC28" s="665"/>
      <c r="BD28" s="665"/>
      <c r="BE28" s="665"/>
      <c r="BF28" s="665"/>
      <c r="BG28" s="665"/>
      <c r="BH28" s="665"/>
      <c r="BI28" s="665"/>
      <c r="BJ28" s="665"/>
      <c r="BK28" s="665"/>
      <c r="BL28" s="665"/>
      <c r="BM28" s="665"/>
      <c r="BN28" s="665"/>
      <c r="BO28" s="665"/>
      <c r="BP28" s="665"/>
      <c r="BQ28" s="665"/>
      <c r="BR28" s="665"/>
      <c r="BS28" s="665"/>
      <c r="BT28" s="665"/>
      <c r="BU28" s="665"/>
      <c r="BV28" s="665"/>
      <c r="BW28" s="665"/>
      <c r="BX28" s="665"/>
      <c r="BY28" s="665"/>
      <c r="BZ28" s="665"/>
      <c r="CA28" s="665"/>
      <c r="CB28" s="665"/>
      <c r="CC28" s="665"/>
      <c r="CD28" s="665"/>
      <c r="CE28" s="665"/>
      <c r="CF28" s="665"/>
      <c r="CG28" s="665"/>
      <c r="CH28" s="665"/>
      <c r="CI28" s="665"/>
      <c r="CJ28" s="665"/>
      <c r="CK28" s="665"/>
      <c r="CL28" s="665"/>
      <c r="CM28" s="665"/>
      <c r="CN28" s="665"/>
      <c r="CO28" s="665"/>
      <c r="CP28" s="665"/>
      <c r="CQ28" s="665"/>
      <c r="CR28" s="665"/>
      <c r="CS28" s="665"/>
      <c r="CT28" s="665"/>
      <c r="CU28" s="665"/>
      <c r="CV28" s="665"/>
      <c r="CW28" s="665"/>
      <c r="CX28" s="665"/>
      <c r="CY28" s="665"/>
      <c r="CZ28" s="665"/>
      <c r="DA28" s="665"/>
      <c r="DB28" s="665"/>
      <c r="DC28" s="665"/>
      <c r="DD28" s="665"/>
      <c r="DE28" s="665"/>
      <c r="DF28" s="665"/>
      <c r="DG28" s="665"/>
      <c r="DH28" s="665"/>
      <c r="DI28" s="665"/>
      <c r="DJ28" s="665"/>
      <c r="DK28" s="665"/>
      <c r="DL28" s="665"/>
      <c r="DM28" s="665"/>
      <c r="DN28" s="665"/>
      <c r="DO28" s="665"/>
      <c r="DP28" s="665"/>
      <c r="DQ28" s="665"/>
      <c r="DR28" s="665"/>
      <c r="DS28" s="665"/>
      <c r="DT28" s="665"/>
      <c r="DU28" s="665"/>
      <c r="DV28" s="665"/>
      <c r="DW28" s="665"/>
      <c r="DX28" s="665"/>
      <c r="DY28" s="665"/>
      <c r="DZ28" s="665"/>
      <c r="EA28" s="665"/>
      <c r="EB28" s="665"/>
      <c r="EC28" s="665"/>
      <c r="ED28" s="665"/>
      <c r="EE28" s="665"/>
      <c r="EF28" s="665"/>
      <c r="EG28" s="665"/>
      <c r="EH28" s="665"/>
      <c r="EN28" s="34"/>
      <c r="EO28" s="34"/>
      <c r="EP28" s="34"/>
      <c r="EQ28" s="34"/>
      <c r="ET28" s="34" t="s">
        <v>42</v>
      </c>
      <c r="EV28" s="720"/>
      <c r="EW28" s="721"/>
      <c r="EX28" s="721"/>
      <c r="EY28" s="721"/>
      <c r="EZ28" s="721"/>
      <c r="FA28" s="721"/>
      <c r="FB28" s="721"/>
      <c r="FC28" s="721"/>
      <c r="FD28" s="721"/>
      <c r="FE28" s="721"/>
      <c r="FF28" s="721"/>
      <c r="FG28" s="722"/>
    </row>
    <row r="29" spans="1:163" s="31" customFormat="1" ht="10.5" customHeight="1" x14ac:dyDescent="0.2">
      <c r="A29" s="31" t="s">
        <v>186</v>
      </c>
      <c r="AK29" s="667"/>
      <c r="AL29" s="667"/>
      <c r="AM29" s="667"/>
      <c r="AN29" s="667"/>
      <c r="AO29" s="667"/>
      <c r="AP29" s="667"/>
      <c r="AQ29" s="667"/>
      <c r="AR29" s="667"/>
      <c r="AS29" s="667"/>
      <c r="AT29" s="667"/>
      <c r="AU29" s="667"/>
      <c r="AV29" s="667"/>
      <c r="AW29" s="667"/>
      <c r="AX29" s="667"/>
      <c r="AY29" s="667"/>
      <c r="AZ29" s="667"/>
      <c r="BA29" s="667"/>
      <c r="BB29" s="667"/>
      <c r="BC29" s="667"/>
      <c r="BD29" s="667"/>
      <c r="BE29" s="667"/>
      <c r="BF29" s="667"/>
      <c r="BG29" s="667"/>
      <c r="BH29" s="667"/>
      <c r="BI29" s="667"/>
      <c r="BJ29" s="667"/>
      <c r="BK29" s="667"/>
      <c r="BL29" s="667"/>
      <c r="BM29" s="667"/>
      <c r="BN29" s="667"/>
      <c r="BO29" s="667"/>
      <c r="BP29" s="667"/>
      <c r="BQ29" s="667"/>
      <c r="BR29" s="667"/>
      <c r="BS29" s="667"/>
      <c r="BT29" s="667"/>
      <c r="BU29" s="667"/>
      <c r="BV29" s="667"/>
      <c r="BW29" s="667"/>
      <c r="BX29" s="667"/>
      <c r="BY29" s="667"/>
      <c r="BZ29" s="667"/>
      <c r="CA29" s="667"/>
      <c r="CB29" s="667"/>
      <c r="CC29" s="667"/>
      <c r="CD29" s="667"/>
      <c r="CE29" s="667"/>
      <c r="CF29" s="667"/>
      <c r="CG29" s="667"/>
      <c r="CH29" s="667"/>
      <c r="CI29" s="667"/>
      <c r="CJ29" s="667"/>
      <c r="CK29" s="667"/>
      <c r="CL29" s="667"/>
      <c r="CM29" s="667"/>
      <c r="CN29" s="667"/>
      <c r="CO29" s="667"/>
      <c r="CP29" s="667"/>
      <c r="CQ29" s="667"/>
      <c r="CR29" s="667"/>
      <c r="CS29" s="667"/>
      <c r="CT29" s="667"/>
      <c r="CU29" s="667"/>
      <c r="CV29" s="667"/>
      <c r="CW29" s="667"/>
      <c r="CX29" s="667"/>
      <c r="CY29" s="667"/>
      <c r="CZ29" s="667"/>
      <c r="DA29" s="667"/>
      <c r="DB29" s="667"/>
      <c r="DC29" s="667"/>
      <c r="DD29" s="667"/>
      <c r="DE29" s="667"/>
      <c r="DF29" s="667"/>
      <c r="DG29" s="667"/>
      <c r="DH29" s="667"/>
      <c r="DI29" s="667"/>
      <c r="DJ29" s="667"/>
      <c r="DK29" s="667"/>
      <c r="DL29" s="667"/>
      <c r="DM29" s="667"/>
      <c r="DN29" s="667"/>
      <c r="DO29" s="667"/>
      <c r="DP29" s="667"/>
      <c r="DQ29" s="667"/>
      <c r="DR29" s="667"/>
      <c r="DS29" s="667"/>
      <c r="DT29" s="667"/>
      <c r="DU29" s="667"/>
      <c r="DV29" s="667"/>
      <c r="DW29" s="667"/>
      <c r="DX29" s="667"/>
      <c r="DY29" s="667"/>
      <c r="DZ29" s="667"/>
      <c r="EA29" s="667"/>
      <c r="EB29" s="667"/>
      <c r="EC29" s="667"/>
      <c r="ED29" s="667"/>
      <c r="EE29" s="667"/>
      <c r="EF29" s="667"/>
      <c r="EG29" s="667"/>
      <c r="EH29" s="667"/>
      <c r="EJ29" s="40"/>
      <c r="EK29" s="40"/>
      <c r="EL29" s="40"/>
      <c r="EM29" s="40"/>
      <c r="EN29" s="41"/>
      <c r="EO29" s="41"/>
      <c r="EP29" s="41"/>
      <c r="EQ29" s="41"/>
      <c r="ES29" s="40"/>
      <c r="EV29" s="653"/>
      <c r="EW29" s="654"/>
      <c r="EX29" s="654"/>
      <c r="EY29" s="654"/>
      <c r="EZ29" s="654"/>
      <c r="FA29" s="654"/>
      <c r="FB29" s="654"/>
      <c r="FC29" s="654"/>
      <c r="FD29" s="654"/>
      <c r="FE29" s="654"/>
      <c r="FF29" s="654"/>
      <c r="FG29" s="655"/>
    </row>
    <row r="30" spans="1:163" s="31" customFormat="1" ht="10.5" customHeight="1" x14ac:dyDescent="0.2">
      <c r="A30" s="31" t="s">
        <v>185</v>
      </c>
      <c r="AK30" s="665"/>
      <c r="AL30" s="665"/>
      <c r="AM30" s="665"/>
      <c r="AN30" s="665"/>
      <c r="AO30" s="665"/>
      <c r="AP30" s="665"/>
      <c r="AQ30" s="665"/>
      <c r="AR30" s="665"/>
      <c r="AS30" s="665"/>
      <c r="AT30" s="665"/>
      <c r="AU30" s="665"/>
      <c r="AV30" s="665"/>
      <c r="AW30" s="665"/>
      <c r="AX30" s="665"/>
      <c r="AY30" s="665"/>
      <c r="AZ30" s="665"/>
      <c r="BA30" s="665"/>
      <c r="BB30" s="665"/>
      <c r="BC30" s="665"/>
      <c r="BD30" s="665"/>
      <c r="BE30" s="665"/>
      <c r="BF30" s="665"/>
      <c r="BG30" s="665"/>
      <c r="BH30" s="665"/>
      <c r="BI30" s="665"/>
      <c r="BJ30" s="665"/>
      <c r="BK30" s="665"/>
      <c r="BL30" s="665"/>
      <c r="BM30" s="665"/>
      <c r="BN30" s="665"/>
      <c r="BO30" s="665"/>
      <c r="BP30" s="665"/>
      <c r="BQ30" s="665"/>
      <c r="BR30" s="665"/>
      <c r="BS30" s="665"/>
      <c r="BT30" s="665"/>
      <c r="BU30" s="665"/>
      <c r="BV30" s="665"/>
      <c r="BW30" s="665"/>
      <c r="BX30" s="665"/>
      <c r="BY30" s="665"/>
      <c r="BZ30" s="665"/>
      <c r="CA30" s="665"/>
      <c r="CB30" s="665"/>
      <c r="CC30" s="665"/>
      <c r="CD30" s="665"/>
      <c r="CE30" s="665"/>
      <c r="CF30" s="665"/>
      <c r="CG30" s="665"/>
      <c r="CH30" s="665"/>
      <c r="CI30" s="665"/>
      <c r="CJ30" s="665"/>
      <c r="CK30" s="665"/>
      <c r="CL30" s="665"/>
      <c r="CM30" s="665"/>
      <c r="CN30" s="665"/>
      <c r="CO30" s="665"/>
      <c r="CP30" s="665"/>
      <c r="CQ30" s="665"/>
      <c r="CR30" s="665"/>
      <c r="CS30" s="665"/>
      <c r="CT30" s="665"/>
      <c r="CU30" s="665"/>
      <c r="CV30" s="665"/>
      <c r="CW30" s="665"/>
      <c r="CX30" s="665"/>
      <c r="CY30" s="665"/>
      <c r="CZ30" s="665"/>
      <c r="DA30" s="665"/>
      <c r="DB30" s="665"/>
      <c r="DC30" s="665"/>
      <c r="DD30" s="665"/>
      <c r="DE30" s="665"/>
      <c r="DF30" s="665"/>
      <c r="DG30" s="665"/>
      <c r="DH30" s="665"/>
      <c r="DI30" s="665"/>
      <c r="DJ30" s="665"/>
      <c r="DK30" s="665"/>
      <c r="DL30" s="665"/>
      <c r="DM30" s="665"/>
      <c r="DN30" s="665"/>
      <c r="DO30" s="665"/>
      <c r="DP30" s="665"/>
      <c r="DQ30" s="665"/>
      <c r="DR30" s="665"/>
      <c r="DS30" s="665"/>
      <c r="DT30" s="665"/>
      <c r="DU30" s="665"/>
      <c r="DV30" s="665"/>
      <c r="DW30" s="665"/>
      <c r="DX30" s="665"/>
      <c r="DY30" s="665"/>
      <c r="DZ30" s="665"/>
      <c r="EA30" s="665"/>
      <c r="EB30" s="665"/>
      <c r="EC30" s="665"/>
      <c r="ED30" s="665"/>
      <c r="EE30" s="665"/>
      <c r="EF30" s="665"/>
      <c r="EG30" s="665"/>
      <c r="EH30" s="665"/>
      <c r="EJ30" s="40"/>
      <c r="EK30" s="40"/>
      <c r="EL30" s="40"/>
      <c r="EM30" s="40"/>
      <c r="EN30" s="41"/>
      <c r="EO30" s="41"/>
      <c r="EP30" s="41"/>
      <c r="EQ30" s="41"/>
      <c r="ES30" s="40"/>
      <c r="ET30" s="34" t="s">
        <v>37</v>
      </c>
      <c r="EV30" s="656"/>
      <c r="EW30" s="634"/>
      <c r="EX30" s="634"/>
      <c r="EY30" s="634"/>
      <c r="EZ30" s="634"/>
      <c r="FA30" s="634"/>
      <c r="FB30" s="634"/>
      <c r="FC30" s="634"/>
      <c r="FD30" s="634"/>
      <c r="FE30" s="634"/>
      <c r="FF30" s="634"/>
      <c r="FG30" s="657"/>
    </row>
    <row r="31" spans="1:163" s="31" customFormat="1" ht="10.5" customHeight="1" x14ac:dyDescent="0.2">
      <c r="A31" s="31" t="s">
        <v>173</v>
      </c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0"/>
      <c r="EG31" s="40"/>
      <c r="EH31" s="40"/>
      <c r="EI31" s="40"/>
      <c r="EJ31" s="40"/>
      <c r="EK31" s="40"/>
      <c r="EL31" s="40"/>
      <c r="EM31" s="40"/>
      <c r="EN31" s="41"/>
      <c r="EO31" s="41"/>
      <c r="EP31" s="41"/>
      <c r="EQ31" s="41"/>
      <c r="ES31" s="40"/>
      <c r="ET31" s="34" t="s">
        <v>43</v>
      </c>
      <c r="EV31" s="720"/>
      <c r="EW31" s="721"/>
      <c r="EX31" s="721"/>
      <c r="EY31" s="721"/>
      <c r="EZ31" s="721"/>
      <c r="FA31" s="721"/>
      <c r="FB31" s="721"/>
      <c r="FC31" s="721"/>
      <c r="FD31" s="721"/>
      <c r="FE31" s="721"/>
      <c r="FF31" s="721"/>
      <c r="FG31" s="722"/>
    </row>
    <row r="32" spans="1:163" s="31" customFormat="1" ht="10.5" customHeight="1" thickBot="1" x14ac:dyDescent="0.25">
      <c r="L32" s="638"/>
      <c r="M32" s="638"/>
      <c r="N32" s="638"/>
      <c r="O32" s="638"/>
      <c r="P32" s="638"/>
      <c r="Q32" s="638"/>
      <c r="R32" s="638"/>
      <c r="S32" s="638"/>
      <c r="T32" s="638"/>
      <c r="U32" s="638"/>
      <c r="V32" s="638"/>
      <c r="W32" s="638"/>
      <c r="X32" s="638"/>
      <c r="Y32" s="638"/>
      <c r="Z32" s="638"/>
      <c r="AA32" s="638"/>
      <c r="AB32" s="638"/>
      <c r="AC32" s="638"/>
      <c r="AD32" s="638"/>
      <c r="AE32" s="638"/>
      <c r="AF32" s="638"/>
      <c r="AG32" s="638"/>
      <c r="AH32" s="638"/>
      <c r="AI32" s="638"/>
      <c r="AJ32" s="638"/>
      <c r="AK32" s="638"/>
      <c r="AL32" s="638"/>
      <c r="AM32" s="638"/>
      <c r="AN32" s="638"/>
      <c r="AO32" s="638"/>
      <c r="AP32" s="638"/>
      <c r="AQ32" s="638"/>
      <c r="AR32" s="638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0"/>
      <c r="EG32" s="40"/>
      <c r="EH32" s="40"/>
      <c r="EI32" s="40"/>
      <c r="EJ32" s="40"/>
      <c r="EK32" s="40"/>
      <c r="EL32" s="40"/>
      <c r="EM32" s="40"/>
      <c r="EN32" s="41"/>
      <c r="EO32" s="41"/>
      <c r="EP32" s="41"/>
      <c r="EQ32" s="41"/>
      <c r="ES32" s="40"/>
      <c r="ET32" s="34" t="s">
        <v>172</v>
      </c>
      <c r="EV32" s="692"/>
      <c r="EW32" s="693"/>
      <c r="EX32" s="693"/>
      <c r="EY32" s="693"/>
      <c r="EZ32" s="693"/>
      <c r="FA32" s="693"/>
      <c r="FB32" s="693"/>
      <c r="FC32" s="693"/>
      <c r="FD32" s="693"/>
      <c r="FE32" s="693"/>
      <c r="FF32" s="693"/>
      <c r="FG32" s="694"/>
    </row>
    <row r="33" spans="1:163" s="30" customFormat="1" ht="10.5" customHeight="1" thickBot="1" x14ac:dyDescent="0.25">
      <c r="L33" s="628" t="s">
        <v>184</v>
      </c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6"/>
      <c r="EG33" s="46"/>
      <c r="EH33" s="46"/>
      <c r="EI33" s="46"/>
      <c r="EJ33" s="46"/>
      <c r="EK33" s="46"/>
      <c r="EL33" s="46"/>
      <c r="EM33" s="46"/>
      <c r="EN33" s="47"/>
      <c r="EO33" s="47"/>
      <c r="EP33" s="47"/>
      <c r="EQ33" s="47"/>
      <c r="ES33" s="46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</row>
    <row r="34" spans="1:163" s="31" customFormat="1" thickBot="1" x14ac:dyDescent="0.25">
      <c r="AT34" s="49"/>
      <c r="AU34" s="49"/>
      <c r="AV34" s="49"/>
      <c r="AW34" s="49"/>
      <c r="AX34" s="49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X34" s="44"/>
      <c r="BY34" s="44"/>
      <c r="BZ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E34" s="44"/>
      <c r="EH34" s="41" t="s">
        <v>11</v>
      </c>
      <c r="EJ34" s="717"/>
      <c r="EK34" s="718"/>
      <c r="EL34" s="718"/>
      <c r="EM34" s="718"/>
      <c r="EN34" s="718"/>
      <c r="EO34" s="718"/>
      <c r="EP34" s="718"/>
      <c r="EQ34" s="718"/>
      <c r="ER34" s="718"/>
      <c r="ES34" s="718"/>
      <c r="ET34" s="718"/>
      <c r="EU34" s="718"/>
      <c r="EV34" s="718"/>
      <c r="EW34" s="718"/>
      <c r="EX34" s="718"/>
      <c r="EY34" s="718"/>
      <c r="EZ34" s="718"/>
      <c r="FA34" s="718"/>
      <c r="FB34" s="718"/>
      <c r="FC34" s="718"/>
      <c r="FD34" s="718"/>
      <c r="FE34" s="718"/>
      <c r="FF34" s="718"/>
      <c r="FG34" s="719"/>
    </row>
    <row r="35" spans="1:163" s="31" customFormat="1" ht="5.0999999999999996" customHeight="1" x14ac:dyDescent="0.2">
      <c r="A35" s="42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0"/>
      <c r="EG35" s="40"/>
      <c r="EH35" s="40"/>
      <c r="EI35" s="40"/>
      <c r="EJ35" s="40"/>
      <c r="EK35" s="40"/>
      <c r="EL35" s="40"/>
      <c r="EM35" s="40"/>
      <c r="EN35" s="41"/>
      <c r="EO35" s="41"/>
      <c r="EP35" s="41"/>
      <c r="EQ35" s="41"/>
      <c r="ES35" s="4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</row>
    <row r="36" spans="1:163" s="31" customFormat="1" ht="10.5" customHeight="1" x14ac:dyDescent="0.2">
      <c r="A36" s="662" t="s">
        <v>44</v>
      </c>
      <c r="B36" s="631"/>
      <c r="C36" s="631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0" t="s">
        <v>171</v>
      </c>
      <c r="AB36" s="631"/>
      <c r="AC36" s="631"/>
      <c r="AD36" s="631"/>
      <c r="AE36" s="631"/>
      <c r="AF36" s="631"/>
      <c r="AG36" s="631"/>
      <c r="AH36" s="631"/>
      <c r="AI36" s="631"/>
      <c r="AJ36" s="631"/>
      <c r="AK36" s="663" t="s">
        <v>183</v>
      </c>
      <c r="AL36" s="664"/>
      <c r="AM36" s="664"/>
      <c r="AN36" s="664"/>
      <c r="AO36" s="664"/>
      <c r="AP36" s="664"/>
      <c r="AQ36" s="664"/>
      <c r="AR36" s="664"/>
      <c r="AS36" s="664"/>
      <c r="AT36" s="664"/>
      <c r="AU36" s="630" t="s">
        <v>45</v>
      </c>
      <c r="AV36" s="631"/>
      <c r="AW36" s="631"/>
      <c r="AX36" s="631"/>
      <c r="AY36" s="631"/>
      <c r="AZ36" s="631"/>
      <c r="BA36" s="631"/>
      <c r="BB36" s="631"/>
      <c r="BC36" s="631"/>
      <c r="BD36" s="631"/>
      <c r="BE36" s="677" t="s">
        <v>182</v>
      </c>
      <c r="BF36" s="678"/>
      <c r="BG36" s="678"/>
      <c r="BH36" s="678"/>
      <c r="BI36" s="678"/>
      <c r="BJ36" s="678"/>
      <c r="BK36" s="678"/>
      <c r="BL36" s="678"/>
      <c r="BM36" s="678"/>
      <c r="BN36" s="678"/>
      <c r="BO36" s="678"/>
      <c r="BP36" s="678"/>
      <c r="BQ36" s="678"/>
      <c r="BR36" s="678"/>
      <c r="BS36" s="678"/>
      <c r="BT36" s="678"/>
      <c r="BU36" s="678"/>
      <c r="BV36" s="678"/>
      <c r="BW36" s="678"/>
      <c r="BX36" s="678"/>
      <c r="BY36" s="678"/>
      <c r="BZ36" s="678"/>
      <c r="CA36" s="678"/>
      <c r="CB36" s="678"/>
      <c r="CC36" s="678"/>
      <c r="CD36" s="678"/>
      <c r="CE36" s="678"/>
      <c r="CF36" s="678"/>
      <c r="CG36" s="678"/>
      <c r="CH36" s="678"/>
      <c r="CI36" s="679"/>
      <c r="CJ36" s="683" t="s">
        <v>48</v>
      </c>
      <c r="CK36" s="684"/>
      <c r="CL36" s="684"/>
      <c r="CM36" s="684"/>
      <c r="CN36" s="684"/>
      <c r="CO36" s="684"/>
      <c r="CP36" s="684"/>
      <c r="CQ36" s="684"/>
      <c r="CR36" s="684"/>
      <c r="CS36" s="684"/>
      <c r="CT36" s="684"/>
      <c r="CU36" s="684"/>
      <c r="CV36" s="684"/>
      <c r="CW36" s="684"/>
      <c r="CX36" s="684"/>
      <c r="CY36" s="684"/>
      <c r="CZ36" s="684"/>
      <c r="DA36" s="684"/>
      <c r="DB36" s="684"/>
      <c r="DC36" s="684"/>
      <c r="DD36" s="684"/>
      <c r="DE36" s="684"/>
      <c r="DF36" s="684"/>
      <c r="DG36" s="684"/>
      <c r="DH36" s="684"/>
      <c r="DI36" s="684"/>
      <c r="DJ36" s="684"/>
      <c r="DK36" s="685"/>
      <c r="DL36" s="671" t="s">
        <v>49</v>
      </c>
      <c r="DM36" s="672"/>
      <c r="DN36" s="672"/>
      <c r="DO36" s="672"/>
      <c r="DP36" s="672"/>
      <c r="DQ36" s="672"/>
      <c r="DR36" s="672"/>
      <c r="DS36" s="672"/>
      <c r="DT36" s="672"/>
      <c r="DU36" s="672"/>
      <c r="DV36" s="672"/>
      <c r="DW36" s="672"/>
      <c r="DX36" s="672"/>
      <c r="DY36" s="672"/>
      <c r="DZ36" s="672"/>
      <c r="EA36" s="672"/>
      <c r="EB36" s="672"/>
      <c r="EC36" s="672"/>
      <c r="ED36" s="672"/>
      <c r="EE36" s="672"/>
      <c r="EF36" s="672"/>
      <c r="EG36" s="672"/>
      <c r="EH36" s="672"/>
      <c r="EI36" s="672"/>
      <c r="EJ36" s="672"/>
      <c r="EK36" s="672"/>
      <c r="EL36" s="672"/>
      <c r="EM36" s="672"/>
      <c r="EN36" s="672"/>
      <c r="EO36" s="672"/>
      <c r="EP36" s="672"/>
      <c r="EQ36" s="672"/>
      <c r="ER36" s="672"/>
      <c r="ES36" s="672"/>
      <c r="ET36" s="672"/>
      <c r="EU36" s="672"/>
      <c r="EV36" s="672"/>
      <c r="EW36" s="672"/>
      <c r="EX36" s="672"/>
      <c r="EY36" s="672"/>
      <c r="EZ36" s="672"/>
      <c r="FA36" s="672"/>
      <c r="FB36" s="672"/>
      <c r="FC36" s="672"/>
      <c r="FD36" s="672"/>
      <c r="FE36" s="672"/>
      <c r="FF36" s="672"/>
      <c r="FG36" s="672"/>
    </row>
    <row r="37" spans="1:163" s="31" customFormat="1" ht="10.5" customHeight="1" x14ac:dyDescent="0.2">
      <c r="A37" s="662"/>
      <c r="B37" s="631"/>
      <c r="C37" s="631"/>
      <c r="D37" s="631"/>
      <c r="E37" s="631"/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1"/>
      <c r="Q37" s="631"/>
      <c r="R37" s="631"/>
      <c r="S37" s="631"/>
      <c r="T37" s="631"/>
      <c r="U37" s="631"/>
      <c r="V37" s="631"/>
      <c r="W37" s="631"/>
      <c r="X37" s="631"/>
      <c r="Y37" s="631"/>
      <c r="Z37" s="631"/>
      <c r="AA37" s="630"/>
      <c r="AB37" s="631"/>
      <c r="AC37" s="631"/>
      <c r="AD37" s="631"/>
      <c r="AE37" s="631"/>
      <c r="AF37" s="631"/>
      <c r="AG37" s="631"/>
      <c r="AH37" s="631"/>
      <c r="AI37" s="631"/>
      <c r="AJ37" s="631"/>
      <c r="AK37" s="663"/>
      <c r="AL37" s="664"/>
      <c r="AM37" s="664"/>
      <c r="AN37" s="664"/>
      <c r="AO37" s="664"/>
      <c r="AP37" s="664"/>
      <c r="AQ37" s="664"/>
      <c r="AR37" s="664"/>
      <c r="AS37" s="664"/>
      <c r="AT37" s="664"/>
      <c r="AU37" s="630"/>
      <c r="AV37" s="631"/>
      <c r="AW37" s="631"/>
      <c r="AX37" s="631"/>
      <c r="AY37" s="631"/>
      <c r="AZ37" s="631"/>
      <c r="BA37" s="631"/>
      <c r="BB37" s="631"/>
      <c r="BC37" s="631"/>
      <c r="BD37" s="631"/>
      <c r="BE37" s="680" t="s">
        <v>181</v>
      </c>
      <c r="BF37" s="681"/>
      <c r="BG37" s="681"/>
      <c r="BH37" s="681"/>
      <c r="BI37" s="681"/>
      <c r="BJ37" s="681"/>
      <c r="BK37" s="681"/>
      <c r="BL37" s="681"/>
      <c r="BM37" s="681"/>
      <c r="BN37" s="681"/>
      <c r="BO37" s="681"/>
      <c r="BP37" s="681"/>
      <c r="BQ37" s="681"/>
      <c r="BR37" s="681"/>
      <c r="BS37" s="681"/>
      <c r="BT37" s="681"/>
      <c r="BU37" s="681"/>
      <c r="BV37" s="681"/>
      <c r="BW37" s="681"/>
      <c r="BX37" s="681"/>
      <c r="BY37" s="681"/>
      <c r="BZ37" s="681"/>
      <c r="CA37" s="681"/>
      <c r="CB37" s="681"/>
      <c r="CC37" s="681"/>
      <c r="CD37" s="681"/>
      <c r="CE37" s="681"/>
      <c r="CF37" s="681"/>
      <c r="CG37" s="681"/>
      <c r="CH37" s="681"/>
      <c r="CI37" s="682"/>
      <c r="CJ37" s="686"/>
      <c r="CK37" s="687"/>
      <c r="CL37" s="687"/>
      <c r="CM37" s="687"/>
      <c r="CN37" s="687"/>
      <c r="CO37" s="687"/>
      <c r="CP37" s="687"/>
      <c r="CQ37" s="687"/>
      <c r="CR37" s="687"/>
      <c r="CS37" s="687"/>
      <c r="CT37" s="687"/>
      <c r="CU37" s="687"/>
      <c r="CV37" s="687"/>
      <c r="CW37" s="687"/>
      <c r="CX37" s="687"/>
      <c r="CY37" s="687"/>
      <c r="CZ37" s="687"/>
      <c r="DA37" s="687"/>
      <c r="DB37" s="687"/>
      <c r="DC37" s="687"/>
      <c r="DD37" s="687"/>
      <c r="DE37" s="687"/>
      <c r="DF37" s="687"/>
      <c r="DG37" s="687"/>
      <c r="DH37" s="687"/>
      <c r="DI37" s="687"/>
      <c r="DJ37" s="687"/>
      <c r="DK37" s="688"/>
      <c r="DL37" s="673"/>
      <c r="DM37" s="674"/>
      <c r="DN37" s="674"/>
      <c r="DO37" s="674"/>
      <c r="DP37" s="674"/>
      <c r="DQ37" s="674"/>
      <c r="DR37" s="674"/>
      <c r="DS37" s="674"/>
      <c r="DT37" s="674"/>
      <c r="DU37" s="674"/>
      <c r="DV37" s="674"/>
      <c r="DW37" s="674"/>
      <c r="DX37" s="674"/>
      <c r="DY37" s="674"/>
      <c r="DZ37" s="674"/>
      <c r="EA37" s="674"/>
      <c r="EB37" s="674"/>
      <c r="EC37" s="674"/>
      <c r="ED37" s="674"/>
      <c r="EE37" s="674"/>
      <c r="EF37" s="674"/>
      <c r="EG37" s="674"/>
      <c r="EH37" s="674"/>
      <c r="EI37" s="674"/>
      <c r="EJ37" s="674"/>
      <c r="EK37" s="674"/>
      <c r="EL37" s="674"/>
      <c r="EM37" s="674"/>
      <c r="EN37" s="674"/>
      <c r="EO37" s="674"/>
      <c r="EP37" s="674"/>
      <c r="EQ37" s="674"/>
      <c r="ER37" s="674"/>
      <c r="ES37" s="674"/>
      <c r="ET37" s="674"/>
      <c r="EU37" s="674"/>
      <c r="EV37" s="674"/>
      <c r="EW37" s="674"/>
      <c r="EX37" s="674"/>
      <c r="EY37" s="674"/>
      <c r="EZ37" s="674"/>
      <c r="FA37" s="674"/>
      <c r="FB37" s="674"/>
      <c r="FC37" s="674"/>
      <c r="FD37" s="674"/>
      <c r="FE37" s="674"/>
      <c r="FF37" s="674"/>
      <c r="FG37" s="674"/>
    </row>
    <row r="38" spans="1:163" s="53" customFormat="1" ht="10.5" customHeight="1" x14ac:dyDescent="0.2">
      <c r="A38" s="662"/>
      <c r="B38" s="631"/>
      <c r="C38" s="631"/>
      <c r="D38" s="631"/>
      <c r="E38" s="631"/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631"/>
      <c r="AK38" s="664"/>
      <c r="AL38" s="664"/>
      <c r="AM38" s="664"/>
      <c r="AN38" s="664"/>
      <c r="AO38" s="664"/>
      <c r="AP38" s="664"/>
      <c r="AQ38" s="664"/>
      <c r="AR38" s="664"/>
      <c r="AS38" s="664"/>
      <c r="AT38" s="664"/>
      <c r="AU38" s="631"/>
      <c r="AV38" s="631"/>
      <c r="AW38" s="631"/>
      <c r="AX38" s="631"/>
      <c r="AY38" s="631"/>
      <c r="AZ38" s="631"/>
      <c r="BA38" s="631"/>
      <c r="BB38" s="631"/>
      <c r="BC38" s="631"/>
      <c r="BD38" s="631"/>
      <c r="BE38" s="5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4" t="s">
        <v>180</v>
      </c>
      <c r="BX38" s="649"/>
      <c r="BY38" s="649"/>
      <c r="BZ38" s="649"/>
      <c r="CA38" s="31" t="s">
        <v>65</v>
      </c>
      <c r="CB38" s="31"/>
      <c r="CC38" s="31"/>
      <c r="CD38" s="31"/>
      <c r="CE38" s="31"/>
      <c r="CF38" s="31"/>
      <c r="CG38" s="31"/>
      <c r="CH38" s="31"/>
      <c r="CI38" s="52"/>
      <c r="CJ38" s="686"/>
      <c r="CK38" s="687"/>
      <c r="CL38" s="687"/>
      <c r="CM38" s="687"/>
      <c r="CN38" s="687"/>
      <c r="CO38" s="687"/>
      <c r="CP38" s="687"/>
      <c r="CQ38" s="687"/>
      <c r="CR38" s="687"/>
      <c r="CS38" s="687"/>
      <c r="CT38" s="687"/>
      <c r="CU38" s="687"/>
      <c r="CV38" s="687"/>
      <c r="CW38" s="687"/>
      <c r="CX38" s="687"/>
      <c r="CY38" s="687"/>
      <c r="CZ38" s="687"/>
      <c r="DA38" s="687"/>
      <c r="DB38" s="687"/>
      <c r="DC38" s="687"/>
      <c r="DD38" s="687"/>
      <c r="DE38" s="687"/>
      <c r="DF38" s="687"/>
      <c r="DG38" s="687"/>
      <c r="DH38" s="687"/>
      <c r="DI38" s="687"/>
      <c r="DJ38" s="687"/>
      <c r="DK38" s="688"/>
      <c r="DL38" s="673"/>
      <c r="DM38" s="674"/>
      <c r="DN38" s="674"/>
      <c r="DO38" s="674"/>
      <c r="DP38" s="674"/>
      <c r="DQ38" s="674"/>
      <c r="DR38" s="674"/>
      <c r="DS38" s="674"/>
      <c r="DT38" s="674"/>
      <c r="DU38" s="674"/>
      <c r="DV38" s="674"/>
      <c r="DW38" s="674"/>
      <c r="DX38" s="674"/>
      <c r="DY38" s="674"/>
      <c r="DZ38" s="674"/>
      <c r="EA38" s="674"/>
      <c r="EB38" s="674"/>
      <c r="EC38" s="674"/>
      <c r="ED38" s="674"/>
      <c r="EE38" s="674"/>
      <c r="EF38" s="674"/>
      <c r="EG38" s="674"/>
      <c r="EH38" s="674"/>
      <c r="EI38" s="674"/>
      <c r="EJ38" s="674"/>
      <c r="EK38" s="674"/>
      <c r="EL38" s="674"/>
      <c r="EM38" s="674"/>
      <c r="EN38" s="674"/>
      <c r="EO38" s="674"/>
      <c r="EP38" s="674"/>
      <c r="EQ38" s="674"/>
      <c r="ER38" s="674"/>
      <c r="ES38" s="674"/>
      <c r="ET38" s="674"/>
      <c r="EU38" s="674"/>
      <c r="EV38" s="674"/>
      <c r="EW38" s="674"/>
      <c r="EX38" s="674"/>
      <c r="EY38" s="674"/>
      <c r="EZ38" s="674"/>
      <c r="FA38" s="674"/>
      <c r="FB38" s="674"/>
      <c r="FC38" s="674"/>
      <c r="FD38" s="674"/>
      <c r="FE38" s="674"/>
      <c r="FF38" s="674"/>
      <c r="FG38" s="674"/>
    </row>
    <row r="39" spans="1:163" s="53" customFormat="1" ht="3" customHeight="1" x14ac:dyDescent="0.25">
      <c r="A39" s="662"/>
      <c r="B39" s="631"/>
      <c r="C39" s="631"/>
      <c r="D39" s="631"/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631"/>
      <c r="AH39" s="631"/>
      <c r="AI39" s="631"/>
      <c r="AJ39" s="631"/>
      <c r="AK39" s="664"/>
      <c r="AL39" s="664"/>
      <c r="AM39" s="664"/>
      <c r="AN39" s="664"/>
      <c r="AO39" s="664"/>
      <c r="AP39" s="664"/>
      <c r="AQ39" s="664"/>
      <c r="AR39" s="664"/>
      <c r="AS39" s="664"/>
      <c r="AT39" s="664"/>
      <c r="AU39" s="631"/>
      <c r="AV39" s="631"/>
      <c r="AW39" s="631"/>
      <c r="AX39" s="631"/>
      <c r="AY39" s="631"/>
      <c r="AZ39" s="631"/>
      <c r="BA39" s="631"/>
      <c r="BB39" s="631"/>
      <c r="BC39" s="631"/>
      <c r="BD39" s="631"/>
      <c r="BE39" s="54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6"/>
      <c r="CJ39" s="689"/>
      <c r="CK39" s="690"/>
      <c r="CL39" s="690"/>
      <c r="CM39" s="690"/>
      <c r="CN39" s="690"/>
      <c r="CO39" s="690"/>
      <c r="CP39" s="690"/>
      <c r="CQ39" s="690"/>
      <c r="CR39" s="690"/>
      <c r="CS39" s="690"/>
      <c r="CT39" s="690"/>
      <c r="CU39" s="690"/>
      <c r="CV39" s="690"/>
      <c r="CW39" s="690"/>
      <c r="CX39" s="690"/>
      <c r="CY39" s="690"/>
      <c r="CZ39" s="690"/>
      <c r="DA39" s="690"/>
      <c r="DB39" s="690"/>
      <c r="DC39" s="690"/>
      <c r="DD39" s="690"/>
      <c r="DE39" s="690"/>
      <c r="DF39" s="690"/>
      <c r="DG39" s="690"/>
      <c r="DH39" s="690"/>
      <c r="DI39" s="690"/>
      <c r="DJ39" s="690"/>
      <c r="DK39" s="691"/>
      <c r="DL39" s="675"/>
      <c r="DM39" s="676"/>
      <c r="DN39" s="676"/>
      <c r="DO39" s="676"/>
      <c r="DP39" s="676"/>
      <c r="DQ39" s="676"/>
      <c r="DR39" s="676"/>
      <c r="DS39" s="676"/>
      <c r="DT39" s="676"/>
      <c r="DU39" s="676"/>
      <c r="DV39" s="676"/>
      <c r="DW39" s="676"/>
      <c r="DX39" s="676"/>
      <c r="DY39" s="676"/>
      <c r="DZ39" s="676"/>
      <c r="EA39" s="676"/>
      <c r="EB39" s="676"/>
      <c r="EC39" s="676"/>
      <c r="ED39" s="676"/>
      <c r="EE39" s="676"/>
      <c r="EF39" s="676"/>
      <c r="EG39" s="676"/>
      <c r="EH39" s="676"/>
      <c r="EI39" s="676"/>
      <c r="EJ39" s="676"/>
      <c r="EK39" s="676"/>
      <c r="EL39" s="676"/>
      <c r="EM39" s="676"/>
      <c r="EN39" s="676"/>
      <c r="EO39" s="676"/>
      <c r="EP39" s="676"/>
      <c r="EQ39" s="676"/>
      <c r="ER39" s="676"/>
      <c r="ES39" s="676"/>
      <c r="ET39" s="676"/>
      <c r="EU39" s="676"/>
      <c r="EV39" s="676"/>
      <c r="EW39" s="676"/>
      <c r="EX39" s="676"/>
      <c r="EY39" s="676"/>
      <c r="EZ39" s="676"/>
      <c r="FA39" s="676"/>
      <c r="FB39" s="676"/>
      <c r="FC39" s="676"/>
      <c r="FD39" s="676"/>
      <c r="FE39" s="676"/>
      <c r="FF39" s="676"/>
      <c r="FG39" s="676"/>
    </row>
    <row r="40" spans="1:163" s="53" customFormat="1" ht="14.25" customHeight="1" x14ac:dyDescent="0.25">
      <c r="A40" s="662"/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631"/>
      <c r="AH40" s="631"/>
      <c r="AI40" s="631"/>
      <c r="AJ40" s="631"/>
      <c r="AK40" s="664"/>
      <c r="AL40" s="664"/>
      <c r="AM40" s="664"/>
      <c r="AN40" s="664"/>
      <c r="AO40" s="664"/>
      <c r="AP40" s="664"/>
      <c r="AQ40" s="664"/>
      <c r="AR40" s="664"/>
      <c r="AS40" s="664"/>
      <c r="AT40" s="664"/>
      <c r="AU40" s="631"/>
      <c r="AV40" s="631"/>
      <c r="AW40" s="631"/>
      <c r="AX40" s="631"/>
      <c r="AY40" s="631"/>
      <c r="AZ40" s="631"/>
      <c r="BA40" s="631"/>
      <c r="BB40" s="631"/>
      <c r="BC40" s="631"/>
      <c r="BD40" s="631"/>
      <c r="BE40" s="666" t="s">
        <v>46</v>
      </c>
      <c r="BF40" s="666"/>
      <c r="BG40" s="666"/>
      <c r="BH40" s="666"/>
      <c r="BI40" s="666"/>
      <c r="BJ40" s="666"/>
      <c r="BK40" s="666"/>
      <c r="BL40" s="666"/>
      <c r="BM40" s="666"/>
      <c r="BN40" s="666"/>
      <c r="BO40" s="666" t="s">
        <v>47</v>
      </c>
      <c r="BP40" s="666"/>
      <c r="BQ40" s="666"/>
      <c r="BR40" s="666"/>
      <c r="BS40" s="666"/>
      <c r="BT40" s="666"/>
      <c r="BU40" s="666"/>
      <c r="BV40" s="666"/>
      <c r="BW40" s="666"/>
      <c r="BX40" s="666"/>
      <c r="BY40" s="666"/>
      <c r="BZ40" s="666"/>
      <c r="CA40" s="666"/>
      <c r="CB40" s="666"/>
      <c r="CC40" s="666"/>
      <c r="CD40" s="666"/>
      <c r="CE40" s="666"/>
      <c r="CF40" s="666"/>
      <c r="CG40" s="666"/>
      <c r="CH40" s="666"/>
      <c r="CI40" s="666"/>
      <c r="CJ40" s="668" t="s">
        <v>46</v>
      </c>
      <c r="CK40" s="669"/>
      <c r="CL40" s="669"/>
      <c r="CM40" s="669"/>
      <c r="CN40" s="669"/>
      <c r="CO40" s="669"/>
      <c r="CP40" s="669"/>
      <c r="CQ40" s="669"/>
      <c r="CR40" s="669"/>
      <c r="CS40" s="669"/>
      <c r="CT40" s="669"/>
      <c r="CU40" s="669"/>
      <c r="CV40" s="669"/>
      <c r="CW40" s="670"/>
      <c r="CX40" s="668" t="s">
        <v>47</v>
      </c>
      <c r="CY40" s="669"/>
      <c r="CZ40" s="669"/>
      <c r="DA40" s="669"/>
      <c r="DB40" s="669"/>
      <c r="DC40" s="669"/>
      <c r="DD40" s="669"/>
      <c r="DE40" s="669"/>
      <c r="DF40" s="669"/>
      <c r="DG40" s="669"/>
      <c r="DH40" s="669"/>
      <c r="DI40" s="669"/>
      <c r="DJ40" s="669"/>
      <c r="DK40" s="670"/>
      <c r="DL40" s="666" t="s">
        <v>170</v>
      </c>
      <c r="DM40" s="666"/>
      <c r="DN40" s="666"/>
      <c r="DO40" s="666"/>
      <c r="DP40" s="666"/>
      <c r="DQ40" s="666"/>
      <c r="DR40" s="666"/>
      <c r="DS40" s="666"/>
      <c r="DT40" s="666"/>
      <c r="DU40" s="666"/>
      <c r="DV40" s="666"/>
      <c r="DW40" s="666"/>
      <c r="DX40" s="666"/>
      <c r="DY40" s="666"/>
      <c r="DZ40" s="666"/>
      <c r="EA40" s="666"/>
      <c r="EB40" s="666"/>
      <c r="EC40" s="666"/>
      <c r="ED40" s="666"/>
      <c r="EE40" s="666"/>
      <c r="EF40" s="666"/>
      <c r="EG40" s="666"/>
      <c r="EH40" s="666"/>
      <c r="EI40" s="666"/>
      <c r="EJ40" s="666" t="s">
        <v>169</v>
      </c>
      <c r="EK40" s="666"/>
      <c r="EL40" s="666"/>
      <c r="EM40" s="666"/>
      <c r="EN40" s="666"/>
      <c r="EO40" s="666"/>
      <c r="EP40" s="666"/>
      <c r="EQ40" s="666"/>
      <c r="ER40" s="666"/>
      <c r="ES40" s="666"/>
      <c r="ET40" s="666"/>
      <c r="EU40" s="666"/>
      <c r="EV40" s="666"/>
      <c r="EW40" s="666"/>
      <c r="EX40" s="666"/>
      <c r="EY40" s="666"/>
      <c r="EZ40" s="666"/>
      <c r="FA40" s="666"/>
      <c r="FB40" s="666"/>
      <c r="FC40" s="666"/>
      <c r="FD40" s="666"/>
      <c r="FE40" s="666"/>
      <c r="FF40" s="666"/>
      <c r="FG40" s="668"/>
    </row>
    <row r="41" spans="1:163" s="31" customFormat="1" ht="11.1" customHeight="1" thickBot="1" x14ac:dyDescent="0.25">
      <c r="A41" s="670">
        <v>1</v>
      </c>
      <c r="B41" s="666"/>
      <c r="C41" s="666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  <c r="X41" s="666"/>
      <c r="Y41" s="666"/>
      <c r="Z41" s="666"/>
      <c r="AA41" s="701">
        <v>2</v>
      </c>
      <c r="AB41" s="701"/>
      <c r="AC41" s="701"/>
      <c r="AD41" s="701"/>
      <c r="AE41" s="701"/>
      <c r="AF41" s="701"/>
      <c r="AG41" s="701"/>
      <c r="AH41" s="701"/>
      <c r="AI41" s="701"/>
      <c r="AJ41" s="701"/>
      <c r="AK41" s="701">
        <v>3</v>
      </c>
      <c r="AL41" s="701"/>
      <c r="AM41" s="701"/>
      <c r="AN41" s="701"/>
      <c r="AO41" s="701"/>
      <c r="AP41" s="701"/>
      <c r="AQ41" s="701"/>
      <c r="AR41" s="701"/>
      <c r="AS41" s="701"/>
      <c r="AT41" s="701"/>
      <c r="AU41" s="701">
        <v>4</v>
      </c>
      <c r="AV41" s="701"/>
      <c r="AW41" s="701"/>
      <c r="AX41" s="701"/>
      <c r="AY41" s="701"/>
      <c r="AZ41" s="701"/>
      <c r="BA41" s="701"/>
      <c r="BB41" s="701"/>
      <c r="BC41" s="701"/>
      <c r="BD41" s="701"/>
      <c r="BE41" s="632">
        <v>5</v>
      </c>
      <c r="BF41" s="632"/>
      <c r="BG41" s="632"/>
      <c r="BH41" s="632"/>
      <c r="BI41" s="632"/>
      <c r="BJ41" s="632"/>
      <c r="BK41" s="632"/>
      <c r="BL41" s="632"/>
      <c r="BM41" s="632"/>
      <c r="BN41" s="632"/>
      <c r="BO41" s="701">
        <v>6</v>
      </c>
      <c r="BP41" s="701"/>
      <c r="BQ41" s="701"/>
      <c r="BR41" s="701"/>
      <c r="BS41" s="701"/>
      <c r="BT41" s="701"/>
      <c r="BU41" s="701"/>
      <c r="BV41" s="701"/>
      <c r="BW41" s="701"/>
      <c r="BX41" s="701"/>
      <c r="BY41" s="701"/>
      <c r="BZ41" s="701"/>
      <c r="CA41" s="701"/>
      <c r="CB41" s="701"/>
      <c r="CC41" s="701"/>
      <c r="CD41" s="701"/>
      <c r="CE41" s="701"/>
      <c r="CF41" s="701"/>
      <c r="CG41" s="701"/>
      <c r="CH41" s="701"/>
      <c r="CI41" s="701"/>
      <c r="CJ41" s="632">
        <v>7</v>
      </c>
      <c r="CK41" s="632"/>
      <c r="CL41" s="632"/>
      <c r="CM41" s="632"/>
      <c r="CN41" s="632"/>
      <c r="CO41" s="632"/>
      <c r="CP41" s="632"/>
      <c r="CQ41" s="632"/>
      <c r="CR41" s="632"/>
      <c r="CS41" s="632"/>
      <c r="CT41" s="632"/>
      <c r="CU41" s="632"/>
      <c r="CV41" s="632"/>
      <c r="CW41" s="632"/>
      <c r="CX41" s="632">
        <v>8</v>
      </c>
      <c r="CY41" s="632"/>
      <c r="CZ41" s="632"/>
      <c r="DA41" s="632"/>
      <c r="DB41" s="632"/>
      <c r="DC41" s="632"/>
      <c r="DD41" s="632"/>
      <c r="DE41" s="632"/>
      <c r="DF41" s="632"/>
      <c r="DG41" s="632"/>
      <c r="DH41" s="632"/>
      <c r="DI41" s="632"/>
      <c r="DJ41" s="632"/>
      <c r="DK41" s="632"/>
      <c r="DL41" s="632">
        <v>9</v>
      </c>
      <c r="DM41" s="632"/>
      <c r="DN41" s="632"/>
      <c r="DO41" s="632"/>
      <c r="DP41" s="632"/>
      <c r="DQ41" s="632"/>
      <c r="DR41" s="632"/>
      <c r="DS41" s="632"/>
      <c r="DT41" s="632"/>
      <c r="DU41" s="632"/>
      <c r="DV41" s="632"/>
      <c r="DW41" s="632"/>
      <c r="DX41" s="632"/>
      <c r="DY41" s="632"/>
      <c r="DZ41" s="632"/>
      <c r="EA41" s="632"/>
      <c r="EB41" s="632"/>
      <c r="EC41" s="632"/>
      <c r="ED41" s="632"/>
      <c r="EE41" s="632"/>
      <c r="EF41" s="632"/>
      <c r="EG41" s="632"/>
      <c r="EH41" s="632"/>
      <c r="EI41" s="632"/>
      <c r="EJ41" s="632">
        <v>10</v>
      </c>
      <c r="EK41" s="632"/>
      <c r="EL41" s="632"/>
      <c r="EM41" s="632"/>
      <c r="EN41" s="632"/>
      <c r="EO41" s="632"/>
      <c r="EP41" s="632"/>
      <c r="EQ41" s="632"/>
      <c r="ER41" s="632"/>
      <c r="ES41" s="632"/>
      <c r="ET41" s="632"/>
      <c r="EU41" s="632"/>
      <c r="EV41" s="632"/>
      <c r="EW41" s="632"/>
      <c r="EX41" s="632"/>
      <c r="EY41" s="632"/>
      <c r="EZ41" s="632"/>
      <c r="FA41" s="632"/>
      <c r="FB41" s="632"/>
      <c r="FC41" s="632"/>
      <c r="FD41" s="632"/>
      <c r="FE41" s="632"/>
      <c r="FF41" s="632"/>
      <c r="FG41" s="633"/>
    </row>
    <row r="42" spans="1:163" s="31" customFormat="1" ht="7.5" customHeight="1" x14ac:dyDescent="0.2">
      <c r="A42" s="713"/>
      <c r="B42" s="714"/>
      <c r="C42" s="714"/>
      <c r="D42" s="714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714"/>
      <c r="X42" s="714"/>
      <c r="Y42" s="714"/>
      <c r="Z42" s="715"/>
      <c r="AA42" s="716"/>
      <c r="AB42" s="644"/>
      <c r="AC42" s="644"/>
      <c r="AD42" s="644"/>
      <c r="AE42" s="644"/>
      <c r="AF42" s="644"/>
      <c r="AG42" s="644"/>
      <c r="AH42" s="644"/>
      <c r="AI42" s="644"/>
      <c r="AJ42" s="644"/>
      <c r="AK42" s="644"/>
      <c r="AL42" s="644"/>
      <c r="AM42" s="644"/>
      <c r="AN42" s="644"/>
      <c r="AO42" s="644"/>
      <c r="AP42" s="644"/>
      <c r="AQ42" s="644"/>
      <c r="AR42" s="644"/>
      <c r="AS42" s="644"/>
      <c r="AT42" s="644"/>
      <c r="AU42" s="644"/>
      <c r="AV42" s="644"/>
      <c r="AW42" s="644"/>
      <c r="AX42" s="644"/>
      <c r="AY42" s="644"/>
      <c r="AZ42" s="644"/>
      <c r="BA42" s="644"/>
      <c r="BB42" s="644"/>
      <c r="BC42" s="644"/>
      <c r="BD42" s="644"/>
      <c r="BE42" s="644"/>
      <c r="BF42" s="644"/>
      <c r="BG42" s="644"/>
      <c r="BH42" s="644"/>
      <c r="BI42" s="644"/>
      <c r="BJ42" s="644"/>
      <c r="BK42" s="644"/>
      <c r="BL42" s="644"/>
      <c r="BM42" s="644"/>
      <c r="BN42" s="644"/>
      <c r="BO42" s="709"/>
      <c r="BP42" s="709"/>
      <c r="BQ42" s="709"/>
      <c r="BR42" s="709"/>
      <c r="BS42" s="709"/>
      <c r="BT42" s="709"/>
      <c r="BU42" s="709"/>
      <c r="BV42" s="709"/>
      <c r="BW42" s="709"/>
      <c r="BX42" s="709"/>
      <c r="BY42" s="709"/>
      <c r="BZ42" s="709"/>
      <c r="CA42" s="709"/>
      <c r="CB42" s="709"/>
      <c r="CC42" s="709"/>
      <c r="CD42" s="709"/>
      <c r="CE42" s="709"/>
      <c r="CF42" s="709"/>
      <c r="CG42" s="709"/>
      <c r="CH42" s="709"/>
      <c r="CI42" s="709"/>
      <c r="CJ42" s="644"/>
      <c r="CK42" s="644"/>
      <c r="CL42" s="644"/>
      <c r="CM42" s="644"/>
      <c r="CN42" s="644"/>
      <c r="CO42" s="644"/>
      <c r="CP42" s="644"/>
      <c r="CQ42" s="644"/>
      <c r="CR42" s="644"/>
      <c r="CS42" s="644"/>
      <c r="CT42" s="644"/>
      <c r="CU42" s="644"/>
      <c r="CV42" s="644"/>
      <c r="CW42" s="644"/>
      <c r="CX42" s="709"/>
      <c r="CY42" s="709"/>
      <c r="CZ42" s="709"/>
      <c r="DA42" s="709"/>
      <c r="DB42" s="709"/>
      <c r="DC42" s="709"/>
      <c r="DD42" s="709"/>
      <c r="DE42" s="709"/>
      <c r="DF42" s="709"/>
      <c r="DG42" s="709"/>
      <c r="DH42" s="709"/>
      <c r="DI42" s="709"/>
      <c r="DJ42" s="709"/>
      <c r="DK42" s="709"/>
      <c r="DL42" s="709"/>
      <c r="DM42" s="709"/>
      <c r="DN42" s="709"/>
      <c r="DO42" s="709"/>
      <c r="DP42" s="709"/>
      <c r="DQ42" s="709"/>
      <c r="DR42" s="709"/>
      <c r="DS42" s="709"/>
      <c r="DT42" s="709"/>
      <c r="DU42" s="709"/>
      <c r="DV42" s="709"/>
      <c r="DW42" s="709"/>
      <c r="DX42" s="709"/>
      <c r="DY42" s="709"/>
      <c r="DZ42" s="709"/>
      <c r="EA42" s="709"/>
      <c r="EB42" s="709"/>
      <c r="EC42" s="709"/>
      <c r="ED42" s="709"/>
      <c r="EE42" s="709"/>
      <c r="EF42" s="709"/>
      <c r="EG42" s="709"/>
      <c r="EH42" s="709"/>
      <c r="EI42" s="709"/>
      <c r="EJ42" s="709"/>
      <c r="EK42" s="709"/>
      <c r="EL42" s="709"/>
      <c r="EM42" s="709"/>
      <c r="EN42" s="709"/>
      <c r="EO42" s="709"/>
      <c r="EP42" s="709"/>
      <c r="EQ42" s="709"/>
      <c r="ER42" s="709"/>
      <c r="ES42" s="709"/>
      <c r="ET42" s="709"/>
      <c r="EU42" s="709"/>
      <c r="EV42" s="709"/>
      <c r="EW42" s="709"/>
      <c r="EX42" s="709"/>
      <c r="EY42" s="709"/>
      <c r="EZ42" s="709"/>
      <c r="FA42" s="709"/>
      <c r="FB42" s="709"/>
      <c r="FC42" s="709"/>
      <c r="FD42" s="709"/>
      <c r="FE42" s="709"/>
      <c r="FF42" s="709"/>
      <c r="FG42" s="724"/>
    </row>
    <row r="43" spans="1:163" s="31" customFormat="1" ht="7.5" customHeight="1" thickBot="1" x14ac:dyDescent="0.25">
      <c r="A43" s="711"/>
      <c r="B43" s="711"/>
      <c r="C43" s="711"/>
      <c r="D43" s="711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711"/>
      <c r="Z43" s="712"/>
      <c r="AA43" s="710"/>
      <c r="AB43" s="708"/>
      <c r="AC43" s="708"/>
      <c r="AD43" s="708"/>
      <c r="AE43" s="708"/>
      <c r="AF43" s="708"/>
      <c r="AG43" s="708"/>
      <c r="AH43" s="708"/>
      <c r="AI43" s="708"/>
      <c r="AJ43" s="708"/>
      <c r="AK43" s="708"/>
      <c r="AL43" s="708"/>
      <c r="AM43" s="708"/>
      <c r="AN43" s="708"/>
      <c r="AO43" s="708"/>
      <c r="AP43" s="708"/>
      <c r="AQ43" s="708"/>
      <c r="AR43" s="708"/>
      <c r="AS43" s="708"/>
      <c r="AT43" s="708"/>
      <c r="AU43" s="708"/>
      <c r="AV43" s="708"/>
      <c r="AW43" s="708"/>
      <c r="AX43" s="708"/>
      <c r="AY43" s="708"/>
      <c r="AZ43" s="708"/>
      <c r="BA43" s="708"/>
      <c r="BB43" s="708"/>
      <c r="BC43" s="708"/>
      <c r="BD43" s="708"/>
      <c r="BE43" s="708"/>
      <c r="BF43" s="708"/>
      <c r="BG43" s="708"/>
      <c r="BH43" s="708"/>
      <c r="BI43" s="708"/>
      <c r="BJ43" s="708"/>
      <c r="BK43" s="708"/>
      <c r="BL43" s="708"/>
      <c r="BM43" s="708"/>
      <c r="BN43" s="708"/>
      <c r="BO43" s="651"/>
      <c r="BP43" s="651"/>
      <c r="BQ43" s="651"/>
      <c r="BR43" s="651"/>
      <c r="BS43" s="651"/>
      <c r="BT43" s="651"/>
      <c r="BU43" s="651"/>
      <c r="BV43" s="651"/>
      <c r="BW43" s="651"/>
      <c r="BX43" s="651"/>
      <c r="BY43" s="651"/>
      <c r="BZ43" s="651"/>
      <c r="CA43" s="651"/>
      <c r="CB43" s="651"/>
      <c r="CC43" s="651"/>
      <c r="CD43" s="651"/>
      <c r="CE43" s="651"/>
      <c r="CF43" s="651"/>
      <c r="CG43" s="651"/>
      <c r="CH43" s="651"/>
      <c r="CI43" s="651"/>
      <c r="CJ43" s="723"/>
      <c r="CK43" s="723"/>
      <c r="CL43" s="723"/>
      <c r="CM43" s="723"/>
      <c r="CN43" s="723"/>
      <c r="CO43" s="723"/>
      <c r="CP43" s="723"/>
      <c r="CQ43" s="723"/>
      <c r="CR43" s="723"/>
      <c r="CS43" s="723"/>
      <c r="CT43" s="723"/>
      <c r="CU43" s="723"/>
      <c r="CV43" s="723"/>
      <c r="CW43" s="723"/>
      <c r="CX43" s="651"/>
      <c r="CY43" s="651"/>
      <c r="CZ43" s="651"/>
      <c r="DA43" s="651"/>
      <c r="DB43" s="651"/>
      <c r="DC43" s="651"/>
      <c r="DD43" s="651"/>
      <c r="DE43" s="651"/>
      <c r="DF43" s="651"/>
      <c r="DG43" s="651"/>
      <c r="DH43" s="651"/>
      <c r="DI43" s="651"/>
      <c r="DJ43" s="651"/>
      <c r="DK43" s="651"/>
      <c r="DL43" s="651"/>
      <c r="DM43" s="651"/>
      <c r="DN43" s="651"/>
      <c r="DO43" s="651"/>
      <c r="DP43" s="651"/>
      <c r="DQ43" s="651"/>
      <c r="DR43" s="651"/>
      <c r="DS43" s="651"/>
      <c r="DT43" s="651"/>
      <c r="DU43" s="651"/>
      <c r="DV43" s="651"/>
      <c r="DW43" s="651"/>
      <c r="DX43" s="651"/>
      <c r="DY43" s="651"/>
      <c r="DZ43" s="651"/>
      <c r="EA43" s="651"/>
      <c r="EB43" s="651"/>
      <c r="EC43" s="651"/>
      <c r="ED43" s="651"/>
      <c r="EE43" s="651"/>
      <c r="EF43" s="651"/>
      <c r="EG43" s="651"/>
      <c r="EH43" s="651"/>
      <c r="EI43" s="651"/>
      <c r="EJ43" s="651"/>
      <c r="EK43" s="651"/>
      <c r="EL43" s="651"/>
      <c r="EM43" s="651"/>
      <c r="EN43" s="651"/>
      <c r="EO43" s="651"/>
      <c r="EP43" s="651"/>
      <c r="EQ43" s="651"/>
      <c r="ER43" s="651"/>
      <c r="ES43" s="651"/>
      <c r="ET43" s="651"/>
      <c r="EU43" s="651"/>
      <c r="EV43" s="651"/>
      <c r="EW43" s="651"/>
      <c r="EX43" s="651"/>
      <c r="EY43" s="651"/>
      <c r="EZ43" s="651"/>
      <c r="FA43" s="651"/>
      <c r="FB43" s="651"/>
      <c r="FC43" s="651"/>
      <c r="FD43" s="651"/>
      <c r="FE43" s="651"/>
      <c r="FF43" s="651"/>
      <c r="FG43" s="652"/>
    </row>
    <row r="44" spans="1:163" s="40" customFormat="1" ht="7.5" customHeight="1" thickBot="1" x14ac:dyDescent="0.3">
      <c r="BM44" s="41" t="s">
        <v>50</v>
      </c>
      <c r="BO44" s="641"/>
      <c r="BP44" s="642"/>
      <c r="BQ44" s="642"/>
      <c r="BR44" s="642"/>
      <c r="BS44" s="642"/>
      <c r="BT44" s="642"/>
      <c r="BU44" s="642"/>
      <c r="BV44" s="642"/>
      <c r="BW44" s="642"/>
      <c r="BX44" s="642"/>
      <c r="BY44" s="642"/>
      <c r="BZ44" s="642"/>
      <c r="CA44" s="642"/>
      <c r="CB44" s="642"/>
      <c r="CC44" s="642"/>
      <c r="CD44" s="642"/>
      <c r="CE44" s="642"/>
      <c r="CF44" s="642"/>
      <c r="CG44" s="642"/>
      <c r="CH44" s="642"/>
      <c r="CI44" s="643"/>
      <c r="CJ44" s="639" t="s">
        <v>7</v>
      </c>
      <c r="CK44" s="639"/>
      <c r="CL44" s="639"/>
      <c r="CM44" s="639"/>
      <c r="CN44" s="639"/>
      <c r="CO44" s="639"/>
      <c r="CP44" s="639"/>
      <c r="CQ44" s="639"/>
      <c r="CR44" s="639"/>
      <c r="CS44" s="639"/>
      <c r="CT44" s="639"/>
      <c r="CU44" s="639"/>
      <c r="CV44" s="639"/>
      <c r="CW44" s="639"/>
      <c r="CX44" s="640"/>
      <c r="CY44" s="640"/>
      <c r="CZ44" s="640"/>
      <c r="DA44" s="640"/>
      <c r="DB44" s="640"/>
      <c r="DC44" s="640"/>
      <c r="DD44" s="640"/>
      <c r="DE44" s="640"/>
      <c r="DF44" s="640"/>
      <c r="DG44" s="640"/>
      <c r="DH44" s="640"/>
      <c r="DI44" s="640"/>
      <c r="DJ44" s="640"/>
      <c r="DK44" s="640"/>
      <c r="DL44" s="636"/>
      <c r="DM44" s="636"/>
      <c r="DN44" s="636"/>
      <c r="DO44" s="636"/>
      <c r="DP44" s="636"/>
      <c r="DQ44" s="636"/>
      <c r="DR44" s="636"/>
      <c r="DS44" s="636"/>
      <c r="DT44" s="636"/>
      <c r="DU44" s="636"/>
      <c r="DV44" s="636"/>
      <c r="DW44" s="636"/>
      <c r="DX44" s="636"/>
      <c r="DY44" s="636"/>
      <c r="DZ44" s="636"/>
      <c r="EA44" s="636"/>
      <c r="EB44" s="636"/>
      <c r="EC44" s="636"/>
      <c r="ED44" s="636"/>
      <c r="EE44" s="636"/>
      <c r="EF44" s="636"/>
      <c r="EG44" s="636"/>
      <c r="EH44" s="636"/>
      <c r="EI44" s="636"/>
      <c r="EJ44" s="636"/>
      <c r="EK44" s="636"/>
      <c r="EL44" s="636"/>
      <c r="EM44" s="636"/>
      <c r="EN44" s="636"/>
      <c r="EO44" s="636"/>
      <c r="EP44" s="636"/>
      <c r="EQ44" s="636"/>
      <c r="ER44" s="636"/>
      <c r="ES44" s="636"/>
      <c r="ET44" s="636"/>
      <c r="EU44" s="636"/>
      <c r="EV44" s="636"/>
      <c r="EW44" s="636"/>
      <c r="EX44" s="636"/>
      <c r="EY44" s="636"/>
      <c r="EZ44" s="636"/>
      <c r="FA44" s="636"/>
      <c r="FB44" s="636"/>
      <c r="FC44" s="636"/>
      <c r="FD44" s="636"/>
      <c r="FE44" s="636"/>
      <c r="FF44" s="636"/>
      <c r="FG44" s="637"/>
    </row>
    <row r="45" spans="1:163" ht="5.0999999999999996" customHeight="1" thickBot="1" x14ac:dyDescent="0.25"/>
    <row r="46" spans="1:163" s="31" customFormat="1" ht="8.25" customHeight="1" x14ac:dyDescent="0.2">
      <c r="EP46" s="34"/>
      <c r="EQ46" s="34"/>
      <c r="ET46" s="34" t="s">
        <v>51</v>
      </c>
      <c r="EV46" s="728"/>
      <c r="EW46" s="729"/>
      <c r="EX46" s="729"/>
      <c r="EY46" s="729"/>
      <c r="EZ46" s="729"/>
      <c r="FA46" s="729"/>
      <c r="FB46" s="729"/>
      <c r="FC46" s="729"/>
      <c r="FD46" s="729"/>
      <c r="FE46" s="729"/>
      <c r="FF46" s="729"/>
      <c r="FG46" s="730"/>
    </row>
    <row r="47" spans="1:163" s="31" customFormat="1" ht="10.5" customHeight="1" thickBot="1" x14ac:dyDescent="0.25">
      <c r="A47" s="31" t="s">
        <v>53</v>
      </c>
      <c r="N47" s="638"/>
      <c r="O47" s="638"/>
      <c r="P47" s="638"/>
      <c r="Q47" s="638"/>
      <c r="R47" s="638"/>
      <c r="S47" s="638"/>
      <c r="T47" s="638"/>
      <c r="U47" s="638"/>
      <c r="V47" s="638"/>
      <c r="W47" s="638"/>
      <c r="X47" s="638"/>
      <c r="Y47" s="638"/>
      <c r="Z47" s="638"/>
      <c r="AA47" s="638"/>
      <c r="AB47" s="638"/>
      <c r="AD47" s="638"/>
      <c r="AE47" s="638"/>
      <c r="AF47" s="638"/>
      <c r="AG47" s="638"/>
      <c r="AH47" s="638"/>
      <c r="AI47" s="638"/>
      <c r="AJ47" s="638"/>
      <c r="AK47" s="638"/>
      <c r="AL47" s="638"/>
      <c r="AM47" s="638"/>
      <c r="AN47" s="638"/>
      <c r="AO47" s="638"/>
      <c r="AP47" s="638"/>
      <c r="AQ47" s="638"/>
      <c r="AR47" s="638"/>
      <c r="AS47" s="638"/>
      <c r="AT47" s="638"/>
      <c r="AU47" s="638"/>
      <c r="AV47" s="638"/>
      <c r="AW47" s="638"/>
      <c r="AX47" s="638"/>
      <c r="AY47" s="638"/>
      <c r="AZ47" s="638"/>
      <c r="BA47" s="638"/>
      <c r="BB47" s="638"/>
      <c r="EP47" s="34"/>
      <c r="EQ47" s="34"/>
      <c r="ES47" s="40"/>
      <c r="ET47" s="34" t="s">
        <v>52</v>
      </c>
      <c r="EV47" s="731"/>
      <c r="EW47" s="732"/>
      <c r="EX47" s="732"/>
      <c r="EY47" s="732"/>
      <c r="EZ47" s="732"/>
      <c r="FA47" s="732"/>
      <c r="FB47" s="732"/>
      <c r="FC47" s="732"/>
      <c r="FD47" s="732"/>
      <c r="FE47" s="732"/>
      <c r="FF47" s="732"/>
      <c r="FG47" s="733"/>
    </row>
    <row r="48" spans="1:163" s="30" customFormat="1" ht="10.5" customHeight="1" thickBot="1" x14ac:dyDescent="0.25">
      <c r="N48" s="628" t="s">
        <v>33</v>
      </c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D48" s="629" t="s">
        <v>54</v>
      </c>
      <c r="AE48" s="629"/>
      <c r="AF48" s="629"/>
      <c r="AG48" s="629"/>
      <c r="AH48" s="629"/>
      <c r="AI48" s="629"/>
      <c r="AJ48" s="629"/>
      <c r="AK48" s="629"/>
      <c r="AL48" s="629"/>
      <c r="AM48" s="629"/>
      <c r="AN48" s="629"/>
      <c r="AO48" s="629"/>
      <c r="AP48" s="629"/>
      <c r="AQ48" s="629"/>
      <c r="AR48" s="629"/>
      <c r="AS48" s="629"/>
      <c r="AT48" s="629"/>
      <c r="AU48" s="629"/>
      <c r="AV48" s="629"/>
      <c r="AW48" s="629"/>
      <c r="AX48" s="629"/>
      <c r="AY48" s="629"/>
      <c r="AZ48" s="629"/>
      <c r="BA48" s="629"/>
      <c r="BB48" s="629"/>
    </row>
    <row r="49" spans="1:163" ht="10.5" customHeight="1" x14ac:dyDescent="0.2">
      <c r="A49" s="31" t="s">
        <v>179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T49" s="695" t="s">
        <v>178</v>
      </c>
      <c r="BU49" s="696"/>
      <c r="BV49" s="696"/>
      <c r="BW49" s="696"/>
      <c r="BX49" s="696"/>
      <c r="BY49" s="696"/>
      <c r="BZ49" s="696"/>
      <c r="CA49" s="696"/>
      <c r="CB49" s="696"/>
      <c r="CC49" s="696"/>
      <c r="CD49" s="696"/>
      <c r="CE49" s="696"/>
      <c r="CF49" s="696"/>
      <c r="CG49" s="696"/>
      <c r="CH49" s="696"/>
      <c r="CI49" s="696"/>
      <c r="CJ49" s="696"/>
      <c r="CK49" s="696"/>
      <c r="CL49" s="696"/>
      <c r="CM49" s="696"/>
      <c r="CN49" s="696"/>
      <c r="CO49" s="696"/>
      <c r="CP49" s="696"/>
      <c r="CQ49" s="696"/>
      <c r="CR49" s="696"/>
      <c r="CS49" s="696"/>
      <c r="CT49" s="696"/>
      <c r="CU49" s="696"/>
      <c r="CV49" s="696"/>
      <c r="CW49" s="696"/>
      <c r="CX49" s="696"/>
      <c r="CY49" s="696"/>
      <c r="CZ49" s="696"/>
      <c r="DA49" s="696"/>
      <c r="DB49" s="696"/>
      <c r="DC49" s="696"/>
      <c r="DD49" s="696"/>
      <c r="DE49" s="696"/>
      <c r="DF49" s="696"/>
      <c r="DG49" s="696"/>
      <c r="DH49" s="696"/>
      <c r="DI49" s="696"/>
      <c r="DJ49" s="696"/>
      <c r="DK49" s="696"/>
      <c r="DL49" s="696"/>
      <c r="DM49" s="696"/>
      <c r="DN49" s="696"/>
      <c r="DO49" s="696"/>
      <c r="DP49" s="696"/>
      <c r="DQ49" s="696"/>
      <c r="DR49" s="696"/>
      <c r="DS49" s="696"/>
      <c r="DT49" s="696"/>
      <c r="DU49" s="696"/>
      <c r="DV49" s="696"/>
      <c r="DW49" s="696"/>
      <c r="DX49" s="696"/>
      <c r="DY49" s="696"/>
      <c r="DZ49" s="696"/>
      <c r="EA49" s="696"/>
      <c r="EB49" s="696"/>
      <c r="EC49" s="696"/>
      <c r="ED49" s="696"/>
      <c r="EE49" s="696"/>
      <c r="EF49" s="696"/>
      <c r="EG49" s="696"/>
      <c r="EH49" s="696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8"/>
    </row>
    <row r="50" spans="1:163" ht="10.5" customHeight="1" x14ac:dyDescent="0.2">
      <c r="A50" s="31" t="s">
        <v>177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T50" s="697" t="s">
        <v>176</v>
      </c>
      <c r="BU50" s="698"/>
      <c r="BV50" s="698"/>
      <c r="BW50" s="698"/>
      <c r="BX50" s="698"/>
      <c r="BY50" s="698"/>
      <c r="BZ50" s="698"/>
      <c r="CA50" s="698"/>
      <c r="CB50" s="698"/>
      <c r="CC50" s="698"/>
      <c r="CD50" s="698"/>
      <c r="CE50" s="698"/>
      <c r="CF50" s="698"/>
      <c r="CG50" s="698"/>
      <c r="CH50" s="698"/>
      <c r="CI50" s="698"/>
      <c r="CJ50" s="698"/>
      <c r="CK50" s="698"/>
      <c r="CL50" s="698"/>
      <c r="CM50" s="698"/>
      <c r="CN50" s="698"/>
      <c r="CO50" s="698"/>
      <c r="CP50" s="698"/>
      <c r="CQ50" s="698"/>
      <c r="CR50" s="698"/>
      <c r="CS50" s="698"/>
      <c r="CT50" s="698"/>
      <c r="CU50" s="698"/>
      <c r="CV50" s="698"/>
      <c r="CW50" s="698"/>
      <c r="CX50" s="698"/>
      <c r="CY50" s="698"/>
      <c r="CZ50" s="698"/>
      <c r="DA50" s="698"/>
      <c r="DB50" s="698"/>
      <c r="DC50" s="698"/>
      <c r="DD50" s="698"/>
      <c r="DE50" s="698"/>
      <c r="DF50" s="698"/>
      <c r="DG50" s="698"/>
      <c r="DH50" s="698"/>
      <c r="DI50" s="698"/>
      <c r="DJ50" s="698"/>
      <c r="DK50" s="698"/>
      <c r="DL50" s="698"/>
      <c r="DM50" s="698"/>
      <c r="DN50" s="698"/>
      <c r="DO50" s="698"/>
      <c r="DP50" s="698"/>
      <c r="DQ50" s="698"/>
      <c r="DR50" s="698"/>
      <c r="DS50" s="698"/>
      <c r="DT50" s="698"/>
      <c r="DU50" s="698"/>
      <c r="DV50" s="698"/>
      <c r="DW50" s="698"/>
      <c r="DX50" s="698"/>
      <c r="DY50" s="698"/>
      <c r="DZ50" s="698"/>
      <c r="EA50" s="698"/>
      <c r="EB50" s="698"/>
      <c r="EC50" s="698"/>
      <c r="ED50" s="698"/>
      <c r="EE50" s="698"/>
      <c r="EF50" s="698"/>
      <c r="EG50" s="698"/>
      <c r="EH50" s="698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60"/>
    </row>
    <row r="51" spans="1:163" ht="10.5" customHeight="1" x14ac:dyDescent="0.2">
      <c r="A51" s="31" t="s">
        <v>175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638"/>
      <c r="Y51" s="638"/>
      <c r="Z51" s="638"/>
      <c r="AA51" s="638"/>
      <c r="AB51" s="638"/>
      <c r="AD51" s="638"/>
      <c r="AE51" s="638"/>
      <c r="AF51" s="638"/>
      <c r="AG51" s="638"/>
      <c r="AH51" s="638"/>
      <c r="AI51" s="638"/>
      <c r="AJ51" s="638"/>
      <c r="AK51" s="638"/>
      <c r="AL51" s="638"/>
      <c r="AM51" s="638"/>
      <c r="AN51" s="638"/>
      <c r="AO51" s="638"/>
      <c r="AP51" s="638"/>
      <c r="AQ51" s="638"/>
      <c r="AR51" s="638"/>
      <c r="AS51" s="638"/>
      <c r="AT51" s="638"/>
      <c r="AU51" s="638"/>
      <c r="AV51" s="638"/>
      <c r="AW51" s="638"/>
      <c r="AX51" s="638"/>
      <c r="AY51" s="638"/>
      <c r="AZ51" s="638"/>
      <c r="BA51" s="638"/>
      <c r="BB51" s="638"/>
      <c r="BT51" s="61"/>
      <c r="BU51" s="31" t="s">
        <v>168</v>
      </c>
      <c r="CH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62"/>
    </row>
    <row r="52" spans="1:163" ht="10.5" customHeight="1" x14ac:dyDescent="0.2">
      <c r="N52" s="628" t="s">
        <v>33</v>
      </c>
      <c r="O52" s="628"/>
      <c r="P52" s="628"/>
      <c r="Q52" s="628"/>
      <c r="R52" s="628"/>
      <c r="S52" s="628"/>
      <c r="T52" s="628"/>
      <c r="U52" s="628"/>
      <c r="V52" s="628"/>
      <c r="W52" s="628"/>
      <c r="X52" s="628"/>
      <c r="Y52" s="628"/>
      <c r="Z52" s="628"/>
      <c r="AA52" s="628"/>
      <c r="AB52" s="628"/>
      <c r="AD52" s="629" t="s">
        <v>54</v>
      </c>
      <c r="AE52" s="629"/>
      <c r="AF52" s="629"/>
      <c r="AG52" s="629"/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/>
      <c r="AS52" s="629"/>
      <c r="AT52" s="629"/>
      <c r="AU52" s="629"/>
      <c r="AV52" s="629"/>
      <c r="AW52" s="629"/>
      <c r="AX52" s="629"/>
      <c r="AY52" s="629"/>
      <c r="AZ52" s="629"/>
      <c r="BA52" s="629"/>
      <c r="BB52" s="629"/>
      <c r="BT52" s="61"/>
      <c r="BU52" s="31" t="s">
        <v>167</v>
      </c>
      <c r="CH52" s="638"/>
      <c r="CI52" s="638"/>
      <c r="CJ52" s="638"/>
      <c r="CK52" s="638"/>
      <c r="CL52" s="638"/>
      <c r="CM52" s="638"/>
      <c r="CN52" s="638"/>
      <c r="CO52" s="638"/>
      <c r="CP52" s="638"/>
      <c r="CQ52" s="638"/>
      <c r="CR52" s="638"/>
      <c r="CS52" s="638"/>
      <c r="CT52" s="638"/>
      <c r="CV52" s="638"/>
      <c r="CW52" s="638"/>
      <c r="CX52" s="638"/>
      <c r="CY52" s="638"/>
      <c r="CZ52" s="638"/>
      <c r="DA52" s="638"/>
      <c r="DB52" s="638"/>
      <c r="DC52" s="638"/>
      <c r="DD52" s="638"/>
      <c r="DF52" s="638"/>
      <c r="DG52" s="638"/>
      <c r="DH52" s="638"/>
      <c r="DI52" s="638"/>
      <c r="DJ52" s="638"/>
      <c r="DK52" s="638"/>
      <c r="DL52" s="638"/>
      <c r="DM52" s="638"/>
      <c r="DN52" s="638"/>
      <c r="DO52" s="638"/>
      <c r="DP52" s="638"/>
      <c r="DQ52" s="638"/>
      <c r="DR52" s="638"/>
      <c r="DS52" s="638"/>
      <c r="DT52" s="638"/>
      <c r="DU52" s="638"/>
      <c r="DV52" s="638"/>
      <c r="DW52" s="638"/>
      <c r="DY52" s="634"/>
      <c r="DZ52" s="634"/>
      <c r="EA52" s="634"/>
      <c r="EB52" s="634"/>
      <c r="EC52" s="634"/>
      <c r="ED52" s="634"/>
      <c r="EE52" s="634"/>
      <c r="EF52" s="634"/>
      <c r="EG52" s="634"/>
      <c r="EH52" s="634"/>
      <c r="FF52" s="31"/>
      <c r="FG52" s="62"/>
    </row>
    <row r="53" spans="1:163" ht="10.5" customHeight="1" x14ac:dyDescent="0.2">
      <c r="A53" s="31" t="s">
        <v>168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T53" s="61"/>
      <c r="CH53" s="699" t="s">
        <v>55</v>
      </c>
      <c r="CI53" s="699"/>
      <c r="CJ53" s="699"/>
      <c r="CK53" s="699"/>
      <c r="CL53" s="699"/>
      <c r="CM53" s="699"/>
      <c r="CN53" s="699"/>
      <c r="CO53" s="699"/>
      <c r="CP53" s="699"/>
      <c r="CQ53" s="699"/>
      <c r="CR53" s="699"/>
      <c r="CS53" s="699"/>
      <c r="CT53" s="699"/>
      <c r="CV53" s="699" t="s">
        <v>33</v>
      </c>
      <c r="CW53" s="699"/>
      <c r="CX53" s="699"/>
      <c r="CY53" s="699"/>
      <c r="CZ53" s="699"/>
      <c r="DA53" s="699"/>
      <c r="DB53" s="699"/>
      <c r="DC53" s="699"/>
      <c r="DD53" s="699"/>
      <c r="DF53" s="699" t="s">
        <v>54</v>
      </c>
      <c r="DG53" s="699"/>
      <c r="DH53" s="699"/>
      <c r="DI53" s="699"/>
      <c r="DJ53" s="699"/>
      <c r="DK53" s="699"/>
      <c r="DL53" s="699"/>
      <c r="DM53" s="699"/>
      <c r="DN53" s="699"/>
      <c r="DO53" s="699"/>
      <c r="DP53" s="699"/>
      <c r="DQ53" s="699"/>
      <c r="DR53" s="699"/>
      <c r="DS53" s="699"/>
      <c r="DT53" s="699"/>
      <c r="DU53" s="699"/>
      <c r="DV53" s="699"/>
      <c r="DW53" s="699"/>
      <c r="DY53" s="699" t="s">
        <v>56</v>
      </c>
      <c r="DZ53" s="699"/>
      <c r="EA53" s="699"/>
      <c r="EB53" s="699"/>
      <c r="EC53" s="699"/>
      <c r="ED53" s="699"/>
      <c r="EE53" s="699"/>
      <c r="EF53" s="699"/>
      <c r="EG53" s="699"/>
      <c r="EH53" s="699"/>
      <c r="FF53" s="63"/>
      <c r="FG53" s="62"/>
    </row>
    <row r="54" spans="1:163" ht="10.5" customHeight="1" x14ac:dyDescent="0.2">
      <c r="A54" s="31" t="s">
        <v>167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K54" s="638"/>
      <c r="AL54" s="638"/>
      <c r="AM54" s="638"/>
      <c r="AN54" s="638"/>
      <c r="AO54" s="638"/>
      <c r="AP54" s="638"/>
      <c r="AQ54" s="638"/>
      <c r="AR54" s="638"/>
      <c r="AS54" s="638"/>
      <c r="AT54" s="638"/>
      <c r="AU54" s="638"/>
      <c r="AV54" s="638"/>
      <c r="AW54" s="638"/>
      <c r="AX54" s="638"/>
      <c r="AY54" s="638"/>
      <c r="AZ54" s="638"/>
      <c r="BA54" s="638"/>
      <c r="BB54" s="638"/>
      <c r="BD54" s="634"/>
      <c r="BE54" s="634"/>
      <c r="BF54" s="634"/>
      <c r="BG54" s="634"/>
      <c r="BH54" s="634"/>
      <c r="BI54" s="634"/>
      <c r="BJ54" s="634"/>
      <c r="BK54" s="634"/>
      <c r="BL54" s="634"/>
      <c r="BM54" s="634"/>
      <c r="BN54" s="634"/>
      <c r="BO54" s="634"/>
      <c r="BP54" s="634"/>
      <c r="BQ54" s="634"/>
      <c r="BT54" s="61"/>
      <c r="BU54" s="650" t="s">
        <v>64</v>
      </c>
      <c r="BV54" s="650"/>
      <c r="BW54" s="634"/>
      <c r="BX54" s="634"/>
      <c r="BY54" s="634"/>
      <c r="BZ54" s="634"/>
      <c r="CA54" s="634"/>
      <c r="CB54" s="635" t="s">
        <v>64</v>
      </c>
      <c r="CC54" s="635"/>
      <c r="CD54" s="634"/>
      <c r="CE54" s="634"/>
      <c r="CF54" s="634"/>
      <c r="CG54" s="634"/>
      <c r="CH54" s="634"/>
      <c r="CI54" s="634"/>
      <c r="CJ54" s="634"/>
      <c r="CK54" s="634"/>
      <c r="CL54" s="634"/>
      <c r="CM54" s="634"/>
      <c r="CN54" s="634"/>
      <c r="CO54" s="634"/>
      <c r="CP54" s="634"/>
      <c r="CQ54" s="634"/>
      <c r="CR54" s="634"/>
      <c r="CS54" s="634"/>
      <c r="CT54" s="634"/>
      <c r="CU54" s="634"/>
      <c r="CV54" s="634"/>
      <c r="CW54" s="634"/>
      <c r="CX54" s="634"/>
      <c r="CY54" s="634"/>
      <c r="CZ54" s="634"/>
      <c r="DA54" s="650">
        <v>20</v>
      </c>
      <c r="DB54" s="650"/>
      <c r="DC54" s="650"/>
      <c r="DD54" s="650"/>
      <c r="DE54" s="649"/>
      <c r="DF54" s="649"/>
      <c r="DG54" s="649"/>
      <c r="DH54" s="635" t="s">
        <v>65</v>
      </c>
      <c r="DI54" s="635"/>
      <c r="DJ54" s="635"/>
      <c r="DZ54" s="31"/>
      <c r="EA54" s="31"/>
      <c r="EB54" s="31"/>
      <c r="EC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62"/>
    </row>
    <row r="55" spans="1:163" s="30" customFormat="1" ht="9.9499999999999993" customHeight="1" thickBot="1" x14ac:dyDescent="0.25">
      <c r="N55" s="699" t="s">
        <v>55</v>
      </c>
      <c r="O55" s="699"/>
      <c r="P55" s="699"/>
      <c r="Q55" s="699"/>
      <c r="R55" s="699"/>
      <c r="S55" s="699"/>
      <c r="T55" s="699"/>
      <c r="U55" s="699"/>
      <c r="V55" s="699"/>
      <c r="W55" s="699"/>
      <c r="X55" s="699"/>
      <c r="Z55" s="699" t="s">
        <v>33</v>
      </c>
      <c r="AA55" s="699"/>
      <c r="AB55" s="699"/>
      <c r="AC55" s="699"/>
      <c r="AD55" s="699"/>
      <c r="AE55" s="699"/>
      <c r="AF55" s="699"/>
      <c r="AG55" s="699"/>
      <c r="AH55" s="699"/>
      <c r="AI55" s="699"/>
      <c r="AK55" s="699" t="s">
        <v>54</v>
      </c>
      <c r="AL55" s="699"/>
      <c r="AM55" s="699"/>
      <c r="AN55" s="699"/>
      <c r="AO55" s="699"/>
      <c r="AP55" s="699"/>
      <c r="AQ55" s="699"/>
      <c r="AR55" s="699"/>
      <c r="AS55" s="699"/>
      <c r="AT55" s="699"/>
      <c r="AU55" s="699"/>
      <c r="AV55" s="699"/>
      <c r="AW55" s="699"/>
      <c r="AX55" s="699"/>
      <c r="AY55" s="699"/>
      <c r="AZ55" s="699"/>
      <c r="BA55" s="699"/>
      <c r="BB55" s="699"/>
      <c r="BD55" s="700" t="s">
        <v>56</v>
      </c>
      <c r="BE55" s="700"/>
      <c r="BF55" s="700"/>
      <c r="BG55" s="700"/>
      <c r="BH55" s="700"/>
      <c r="BI55" s="700"/>
      <c r="BJ55" s="700"/>
      <c r="BK55" s="700"/>
      <c r="BL55" s="700"/>
      <c r="BM55" s="700"/>
      <c r="BN55" s="700"/>
      <c r="BO55" s="700"/>
      <c r="BP55" s="700"/>
      <c r="BQ55" s="700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6"/>
    </row>
    <row r="56" spans="1:163" s="31" customFormat="1" ht="10.5" customHeight="1" x14ac:dyDescent="0.2">
      <c r="A56" s="650" t="s">
        <v>64</v>
      </c>
      <c r="B56" s="650"/>
      <c r="C56" s="634"/>
      <c r="D56" s="634"/>
      <c r="E56" s="634"/>
      <c r="F56" s="634"/>
      <c r="G56" s="634"/>
      <c r="H56" s="635" t="s">
        <v>64</v>
      </c>
      <c r="I56" s="635"/>
      <c r="J56" s="634"/>
      <c r="K56" s="634"/>
      <c r="L56" s="634"/>
      <c r="M56" s="634"/>
      <c r="N56" s="634"/>
      <c r="O56" s="634"/>
      <c r="P56" s="634"/>
      <c r="Q56" s="634"/>
      <c r="R56" s="634"/>
      <c r="S56" s="634"/>
      <c r="T56" s="634"/>
      <c r="U56" s="634"/>
      <c r="V56" s="634"/>
      <c r="W56" s="634"/>
      <c r="X56" s="634"/>
      <c r="Y56" s="634"/>
      <c r="Z56" s="634"/>
      <c r="AA56" s="634"/>
      <c r="AB56" s="634"/>
      <c r="AC56" s="650">
        <v>20</v>
      </c>
      <c r="AD56" s="650"/>
      <c r="AE56" s="650"/>
      <c r="AF56" s="650"/>
      <c r="AG56" s="649"/>
      <c r="AH56" s="649"/>
      <c r="AI56" s="649"/>
      <c r="AJ56" s="635" t="s">
        <v>65</v>
      </c>
      <c r="AK56" s="635"/>
      <c r="AL56" s="635"/>
    </row>
    <row r="57" spans="1:163" s="31" customFormat="1" ht="3" customHeight="1" x14ac:dyDescent="0.2"/>
    <row r="58" spans="1:163" s="31" customFormat="1" ht="6.75" customHeight="1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</row>
    <row r="59" spans="1:163" ht="24" customHeight="1" x14ac:dyDescent="0.2">
      <c r="A59" s="727" t="s">
        <v>392</v>
      </c>
      <c r="B59" s="727"/>
      <c r="C59" s="727"/>
      <c r="D59" s="727"/>
      <c r="E59" s="727"/>
      <c r="F59" s="727"/>
      <c r="G59" s="727"/>
      <c r="H59" s="727"/>
      <c r="I59" s="727"/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7"/>
      <c r="V59" s="727"/>
      <c r="W59" s="727"/>
      <c r="X59" s="727"/>
      <c r="Y59" s="727"/>
      <c r="Z59" s="727"/>
      <c r="AA59" s="727"/>
      <c r="AB59" s="727"/>
      <c r="AC59" s="727"/>
      <c r="AD59" s="727"/>
      <c r="AE59" s="727"/>
      <c r="AF59" s="727"/>
      <c r="AG59" s="727"/>
      <c r="AH59" s="727"/>
      <c r="AI59" s="727"/>
      <c r="AJ59" s="727"/>
      <c r="AK59" s="727"/>
      <c r="AL59" s="727"/>
      <c r="AM59" s="727"/>
      <c r="AN59" s="727"/>
      <c r="AO59" s="727"/>
      <c r="AP59" s="727"/>
      <c r="AQ59" s="727"/>
      <c r="AR59" s="727"/>
      <c r="AS59" s="727"/>
      <c r="AT59" s="727"/>
      <c r="AU59" s="727"/>
      <c r="AV59" s="727"/>
      <c r="AW59" s="727"/>
      <c r="AX59" s="727"/>
      <c r="AY59" s="727"/>
      <c r="AZ59" s="727"/>
      <c r="BA59" s="727"/>
      <c r="BB59" s="727"/>
      <c r="BC59" s="727"/>
      <c r="BD59" s="727"/>
      <c r="BE59" s="727"/>
      <c r="BF59" s="727"/>
      <c r="BG59" s="727"/>
      <c r="BH59" s="727"/>
      <c r="BI59" s="727"/>
      <c r="BJ59" s="727"/>
      <c r="BK59" s="727"/>
      <c r="BL59" s="727"/>
      <c r="BM59" s="727"/>
      <c r="BN59" s="727"/>
      <c r="BO59" s="727"/>
      <c r="BP59" s="727"/>
      <c r="BQ59" s="727"/>
      <c r="BR59" s="727"/>
      <c r="BS59" s="727"/>
      <c r="BT59" s="727"/>
      <c r="BU59" s="727"/>
      <c r="BV59" s="727"/>
      <c r="BW59" s="727"/>
      <c r="BX59" s="727"/>
      <c r="BY59" s="727"/>
      <c r="BZ59" s="727"/>
      <c r="CA59" s="727"/>
      <c r="CB59" s="727"/>
      <c r="CC59" s="727"/>
      <c r="CD59" s="727"/>
      <c r="CE59" s="727"/>
      <c r="CF59" s="727"/>
      <c r="CG59" s="727"/>
      <c r="CH59" s="727"/>
      <c r="CI59" s="727"/>
      <c r="CJ59" s="727"/>
      <c r="CK59" s="727"/>
      <c r="CL59" s="727"/>
      <c r="CM59" s="727"/>
      <c r="CN59" s="727"/>
      <c r="CO59" s="727"/>
      <c r="CP59" s="727"/>
      <c r="CQ59" s="727"/>
      <c r="CR59" s="727"/>
      <c r="CS59" s="727"/>
      <c r="CT59" s="727"/>
      <c r="CU59" s="727"/>
      <c r="CV59" s="727"/>
      <c r="CW59" s="727"/>
      <c r="CX59" s="727"/>
      <c r="CY59" s="727"/>
      <c r="CZ59" s="727"/>
      <c r="DA59" s="727"/>
      <c r="DB59" s="727"/>
      <c r="DC59" s="727"/>
      <c r="DD59" s="727"/>
      <c r="DE59" s="727"/>
      <c r="DF59" s="727"/>
      <c r="DG59" s="727"/>
      <c r="DH59" s="727"/>
      <c r="DI59" s="727"/>
      <c r="DJ59" s="727"/>
      <c r="DK59" s="727"/>
      <c r="DL59" s="727"/>
      <c r="DM59" s="727"/>
      <c r="DN59" s="727"/>
      <c r="DO59" s="727"/>
      <c r="DP59" s="727"/>
      <c r="DQ59" s="727"/>
      <c r="DR59" s="727"/>
      <c r="DS59" s="727"/>
      <c r="DT59" s="727"/>
      <c r="DU59" s="727"/>
      <c r="DV59" s="727"/>
      <c r="DW59" s="727"/>
      <c r="DX59" s="727"/>
      <c r="DY59" s="727"/>
      <c r="DZ59" s="727"/>
      <c r="EA59" s="727"/>
      <c r="EB59" s="727"/>
      <c r="EC59" s="727"/>
      <c r="ED59" s="727"/>
      <c r="EE59" s="727"/>
      <c r="EF59" s="727"/>
      <c r="EG59" s="727"/>
      <c r="EH59" s="727"/>
      <c r="EI59" s="727"/>
      <c r="EJ59" s="727"/>
      <c r="EK59" s="727"/>
      <c r="EL59" s="727"/>
      <c r="EM59" s="727"/>
      <c r="EN59" s="727"/>
      <c r="EO59" s="727"/>
      <c r="EP59" s="727"/>
      <c r="EQ59" s="727"/>
      <c r="ER59" s="727"/>
      <c r="ES59" s="727"/>
      <c r="ET59" s="727"/>
      <c r="EU59" s="727"/>
      <c r="EV59" s="727"/>
      <c r="EW59" s="727"/>
      <c r="EX59" s="727"/>
      <c r="EY59" s="727"/>
      <c r="EZ59" s="727"/>
      <c r="FA59" s="727"/>
      <c r="FB59" s="727"/>
      <c r="FC59" s="727"/>
      <c r="FD59" s="727"/>
      <c r="FE59" s="727"/>
      <c r="FF59" s="727"/>
      <c r="FG59" s="727"/>
    </row>
  </sheetData>
  <mergeCells count="141">
    <mergeCell ref="CO5:FG5"/>
    <mergeCell ref="A16:FG16"/>
    <mergeCell ref="A17:FG17"/>
    <mergeCell ref="A59:FG59"/>
    <mergeCell ref="CO1:FG1"/>
    <mergeCell ref="CO2:FG2"/>
    <mergeCell ref="CO3:FG3"/>
    <mergeCell ref="CO4:FG4"/>
    <mergeCell ref="DH54:DJ54"/>
    <mergeCell ref="DE54:DG54"/>
    <mergeCell ref="DF52:DW52"/>
    <mergeCell ref="CV52:DD52"/>
    <mergeCell ref="DF53:DW53"/>
    <mergeCell ref="CD54:CZ54"/>
    <mergeCell ref="DA54:DD54"/>
    <mergeCell ref="CH53:CT53"/>
    <mergeCell ref="CV53:DD53"/>
    <mergeCell ref="EV46:FG46"/>
    <mergeCell ref="EV47:FG47"/>
    <mergeCell ref="EV19:FG19"/>
    <mergeCell ref="EV20:FG20"/>
    <mergeCell ref="EV26:FG26"/>
    <mergeCell ref="EV28:FG28"/>
    <mergeCell ref="EV29:FG30"/>
    <mergeCell ref="DL43:EI43"/>
    <mergeCell ref="EJ34:FG34"/>
    <mergeCell ref="EV31:FG31"/>
    <mergeCell ref="CJ43:CW43"/>
    <mergeCell ref="CX43:DK43"/>
    <mergeCell ref="EJ42:FG42"/>
    <mergeCell ref="DL41:EI41"/>
    <mergeCell ref="DL42:EI42"/>
    <mergeCell ref="CX42:DK42"/>
    <mergeCell ref="AA41:AJ41"/>
    <mergeCell ref="BR20:BU20"/>
    <mergeCell ref="AU24:BV25"/>
    <mergeCell ref="BV20:BX20"/>
    <mergeCell ref="AK43:AT43"/>
    <mergeCell ref="BO41:CI41"/>
    <mergeCell ref="BO42:CI42"/>
    <mergeCell ref="BE40:BN40"/>
    <mergeCell ref="BO43:CI43"/>
    <mergeCell ref="L33:AR33"/>
    <mergeCell ref="L32:AR32"/>
    <mergeCell ref="BE43:BN43"/>
    <mergeCell ref="AA43:AJ43"/>
    <mergeCell ref="A43:Z43"/>
    <mergeCell ref="A41:Z41"/>
    <mergeCell ref="A42:Z42"/>
    <mergeCell ref="AA42:AJ42"/>
    <mergeCell ref="AK42:AT42"/>
    <mergeCell ref="BE41:BN41"/>
    <mergeCell ref="BE42:BN42"/>
    <mergeCell ref="AK41:AT41"/>
    <mergeCell ref="AU41:BD41"/>
    <mergeCell ref="AU42:BD42"/>
    <mergeCell ref="AU43:BD43"/>
    <mergeCell ref="A56:B56"/>
    <mergeCell ref="C56:G56"/>
    <mergeCell ref="H56:I56"/>
    <mergeCell ref="J56:AB56"/>
    <mergeCell ref="N55:X55"/>
    <mergeCell ref="Z55:AI55"/>
    <mergeCell ref="Z54:AI54"/>
    <mergeCell ref="N54:X54"/>
    <mergeCell ref="CB54:CC54"/>
    <mergeCell ref="AC56:AF56"/>
    <mergeCell ref="AG56:AI56"/>
    <mergeCell ref="AJ56:AL56"/>
    <mergeCell ref="AK54:BB54"/>
    <mergeCell ref="AK55:BB55"/>
    <mergeCell ref="BD54:BQ54"/>
    <mergeCell ref="BD55:BQ55"/>
    <mergeCell ref="BU54:BV54"/>
    <mergeCell ref="BW54:CA54"/>
    <mergeCell ref="N47:AB47"/>
    <mergeCell ref="BT49:EH49"/>
    <mergeCell ref="BT50:EH50"/>
    <mergeCell ref="CH52:CT52"/>
    <mergeCell ref="DY52:EH52"/>
    <mergeCell ref="AD51:BB51"/>
    <mergeCell ref="AD52:BB52"/>
    <mergeCell ref="DY53:EH53"/>
    <mergeCell ref="N51:AB51"/>
    <mergeCell ref="N52:AB52"/>
    <mergeCell ref="N48:AB48"/>
    <mergeCell ref="AD47:BB47"/>
    <mergeCell ref="AD48:BB48"/>
    <mergeCell ref="A36:Z40"/>
    <mergeCell ref="AA36:AJ40"/>
    <mergeCell ref="AK36:AT40"/>
    <mergeCell ref="AK26:EH26"/>
    <mergeCell ref="DL40:EI40"/>
    <mergeCell ref="BO40:CI40"/>
    <mergeCell ref="AK29:EH30"/>
    <mergeCell ref="AK27:EH28"/>
    <mergeCell ref="CJ40:CW40"/>
    <mergeCell ref="CX40:DK40"/>
    <mergeCell ref="DL36:FG39"/>
    <mergeCell ref="BE36:CI36"/>
    <mergeCell ref="BE37:CI37"/>
    <mergeCell ref="BX38:BZ38"/>
    <mergeCell ref="CJ36:DK39"/>
    <mergeCell ref="EJ40:FG40"/>
    <mergeCell ref="EV27:FG27"/>
    <mergeCell ref="EV32:FG32"/>
    <mergeCell ref="EJ44:FG44"/>
    <mergeCell ref="DU12:FG12"/>
    <mergeCell ref="DU13:FG13"/>
    <mergeCell ref="BL13:CG13"/>
    <mergeCell ref="BL12:CG12"/>
    <mergeCell ref="CJ44:CW44"/>
    <mergeCell ref="CX44:DK44"/>
    <mergeCell ref="BO44:CI44"/>
    <mergeCell ref="DL44:EI44"/>
    <mergeCell ref="CJ42:CW42"/>
    <mergeCell ref="EV18:FG18"/>
    <mergeCell ref="EF18:EI18"/>
    <mergeCell ref="BM14:BQ14"/>
    <mergeCell ref="BR14:BS14"/>
    <mergeCell ref="BT14:CP14"/>
    <mergeCell ref="CU14:CW14"/>
    <mergeCell ref="CX14:CZ14"/>
    <mergeCell ref="CQ14:CT14"/>
    <mergeCell ref="EJ43:FG43"/>
    <mergeCell ref="EV21:FG22"/>
    <mergeCell ref="AK21:EH22"/>
    <mergeCell ref="EV23:FG25"/>
    <mergeCell ref="AN20:AR20"/>
    <mergeCell ref="AS20:AT20"/>
    <mergeCell ref="BL7:FG7"/>
    <mergeCell ref="BL8:FG8"/>
    <mergeCell ref="BL10:FG10"/>
    <mergeCell ref="BL11:FG11"/>
    <mergeCell ref="BL9:FG9"/>
    <mergeCell ref="AU36:BD40"/>
    <mergeCell ref="CJ41:CW41"/>
    <mergeCell ref="CX41:DK41"/>
    <mergeCell ref="EJ41:FG41"/>
    <mergeCell ref="AU20:BQ20"/>
    <mergeCell ref="BY20:CA20"/>
  </mergeCells>
  <pageMargins left="0.19685039370078741" right="0.19685039370078741" top="0.31496062992125984" bottom="0.35433070866141736" header="0.19685039370078741" footer="0.19685039370078741"/>
  <pageSetup paperSize="256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2"/>
  <sheetViews>
    <sheetView view="pageBreakPreview" workbookViewId="0">
      <selection activeCell="BU41" sqref="BU41:DD41"/>
    </sheetView>
  </sheetViews>
  <sheetFormatPr defaultColWidth="0.85546875" defaultRowHeight="12.75" x14ac:dyDescent="0.2"/>
  <cols>
    <col min="1" max="16384" width="0.85546875" style="5"/>
  </cols>
  <sheetData>
    <row r="1" spans="1:108" ht="16.5" customHeight="1" x14ac:dyDescent="0.2">
      <c r="A1" s="359" t="s">
        <v>202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DD1" s="359"/>
    </row>
    <row r="2" spans="1:108" x14ac:dyDescent="0.2">
      <c r="A2" s="380" t="s">
        <v>203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</row>
    <row r="3" spans="1:108" x14ac:dyDescent="0.2">
      <c r="A3" s="380" t="s">
        <v>773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0"/>
      <c r="DC3" s="380"/>
      <c r="DD3" s="380"/>
    </row>
    <row r="4" spans="1:108" x14ac:dyDescent="0.2">
      <c r="A4" s="381" t="s">
        <v>85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  <c r="CH4" s="381"/>
      <c r="CI4" s="381"/>
      <c r="CJ4" s="381"/>
      <c r="CK4" s="381"/>
      <c r="CL4" s="381"/>
      <c r="CM4" s="381"/>
      <c r="CN4" s="381"/>
      <c r="CO4" s="381"/>
      <c r="CP4" s="381"/>
      <c r="CQ4" s="381"/>
      <c r="CR4" s="381"/>
      <c r="CS4" s="381"/>
      <c r="CT4" s="381"/>
      <c r="CU4" s="381"/>
      <c r="CV4" s="381"/>
      <c r="CW4" s="381"/>
      <c r="CX4" s="381"/>
      <c r="CY4" s="381"/>
      <c r="CZ4" s="381"/>
      <c r="DA4" s="381"/>
      <c r="DB4" s="381"/>
      <c r="DC4" s="381"/>
      <c r="DD4" s="381"/>
    </row>
    <row r="5" spans="1:108" ht="3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</row>
    <row r="6" spans="1:108" ht="15" customHeight="1" x14ac:dyDescent="0.2">
      <c r="A6" s="386" t="s">
        <v>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8"/>
      <c r="BU6" s="386" t="s">
        <v>83</v>
      </c>
      <c r="BV6" s="387"/>
      <c r="BW6" s="387"/>
      <c r="BX6" s="387"/>
      <c r="BY6" s="387"/>
      <c r="BZ6" s="387"/>
      <c r="CA6" s="387"/>
      <c r="CB6" s="387"/>
      <c r="CC6" s="387"/>
      <c r="CD6" s="387"/>
      <c r="CE6" s="387"/>
      <c r="CF6" s="387"/>
      <c r="CG6" s="387"/>
      <c r="CH6" s="387"/>
      <c r="CI6" s="387"/>
      <c r="CJ6" s="387"/>
      <c r="CK6" s="387"/>
      <c r="CL6" s="387"/>
      <c r="CM6" s="387"/>
      <c r="CN6" s="387"/>
      <c r="CO6" s="387"/>
      <c r="CP6" s="387"/>
      <c r="CQ6" s="387"/>
      <c r="CR6" s="387"/>
      <c r="CS6" s="387"/>
      <c r="CT6" s="387"/>
      <c r="CU6" s="387"/>
      <c r="CV6" s="387"/>
      <c r="CW6" s="387"/>
      <c r="CX6" s="387"/>
      <c r="CY6" s="387"/>
      <c r="CZ6" s="387"/>
      <c r="DA6" s="387"/>
      <c r="DB6" s="387"/>
      <c r="DC6" s="387"/>
      <c r="DD6" s="388"/>
    </row>
    <row r="7" spans="1:108" s="10" customFormat="1" ht="15" customHeight="1" x14ac:dyDescent="0.2">
      <c r="A7" s="71"/>
      <c r="B7" s="382" t="s">
        <v>78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3"/>
      <c r="BU7" s="389">
        <v>77072945.079999998</v>
      </c>
      <c r="BV7" s="390"/>
      <c r="BW7" s="390"/>
      <c r="BX7" s="390"/>
      <c r="BY7" s="390"/>
      <c r="BZ7" s="390"/>
      <c r="CA7" s="390"/>
      <c r="CB7" s="390"/>
      <c r="CC7" s="390"/>
      <c r="CD7" s="390"/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  <c r="DB7" s="390"/>
      <c r="DC7" s="390"/>
      <c r="DD7" s="391"/>
    </row>
    <row r="8" spans="1:108" s="17" customFormat="1" ht="15" customHeight="1" x14ac:dyDescent="0.2">
      <c r="A8" s="72"/>
      <c r="B8" s="384" t="s">
        <v>8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5"/>
      <c r="BU8" s="370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2"/>
    </row>
    <row r="9" spans="1:108" ht="24.75" customHeight="1" x14ac:dyDescent="0.2">
      <c r="A9" s="73"/>
      <c r="B9" s="368" t="s">
        <v>77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9"/>
      <c r="BU9" s="365">
        <v>45601186.229999997</v>
      </c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7"/>
    </row>
    <row r="10" spans="1:108" ht="15" customHeight="1" x14ac:dyDescent="0.2">
      <c r="A10" s="74"/>
      <c r="B10" s="376" t="s">
        <v>4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7"/>
      <c r="BU10" s="365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7"/>
    </row>
    <row r="11" spans="1:108" ht="36" customHeight="1" x14ac:dyDescent="0.2">
      <c r="A11" s="73"/>
      <c r="B11" s="368" t="s">
        <v>79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9"/>
      <c r="BU11" s="362">
        <v>45601186.229999997</v>
      </c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  <c r="CZ11" s="363"/>
      <c r="DA11" s="363"/>
      <c r="DB11" s="363"/>
      <c r="DC11" s="363"/>
      <c r="DD11" s="364"/>
    </row>
    <row r="12" spans="1:108" ht="38.25" customHeight="1" x14ac:dyDescent="0.2">
      <c r="A12" s="73"/>
      <c r="B12" s="368" t="s">
        <v>80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9"/>
      <c r="BU12" s="362">
        <v>45601186.229999997</v>
      </c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4"/>
    </row>
    <row r="13" spans="1:108" ht="38.25" customHeight="1" x14ac:dyDescent="0.2">
      <c r="A13" s="73"/>
      <c r="B13" s="368" t="s">
        <v>81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9"/>
      <c r="BU13" s="362"/>
      <c r="BV13" s="363"/>
      <c r="BW13" s="363"/>
      <c r="BX13" s="363"/>
      <c r="BY13" s="363"/>
      <c r="BZ13" s="363"/>
      <c r="CA13" s="363"/>
      <c r="CB13" s="363"/>
      <c r="CC13" s="363"/>
      <c r="CD13" s="363"/>
      <c r="CE13" s="363"/>
      <c r="CF13" s="363"/>
      <c r="CG13" s="363"/>
      <c r="CH13" s="363"/>
      <c r="CI13" s="363"/>
      <c r="CJ13" s="363"/>
      <c r="CK13" s="363"/>
      <c r="CL13" s="363"/>
      <c r="CM13" s="363"/>
      <c r="CN13" s="363"/>
      <c r="CO13" s="363"/>
      <c r="CP13" s="363"/>
      <c r="CQ13" s="363"/>
      <c r="CR13" s="363"/>
      <c r="CS13" s="363"/>
      <c r="CT13" s="363"/>
      <c r="CU13" s="363"/>
      <c r="CV13" s="363"/>
      <c r="CW13" s="363"/>
      <c r="CX13" s="363"/>
      <c r="CY13" s="363"/>
      <c r="CZ13" s="363"/>
      <c r="DA13" s="363"/>
      <c r="DB13" s="363"/>
      <c r="DC13" s="363"/>
      <c r="DD13" s="364"/>
    </row>
    <row r="14" spans="1:108" ht="24.75" customHeight="1" x14ac:dyDescent="0.2">
      <c r="A14" s="73"/>
      <c r="B14" s="368" t="s">
        <v>61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9"/>
      <c r="BU14" s="362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4"/>
    </row>
    <row r="15" spans="1:108" ht="15" customHeight="1" x14ac:dyDescent="0.2">
      <c r="A15" s="73"/>
      <c r="B15" s="368" t="s">
        <v>62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9"/>
      <c r="BU15" s="362">
        <v>890142.91</v>
      </c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4"/>
    </row>
    <row r="16" spans="1:108" ht="24.75" customHeight="1" x14ac:dyDescent="0.2">
      <c r="A16" s="73"/>
      <c r="B16" s="368" t="s">
        <v>76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8"/>
      <c r="BS16" s="368"/>
      <c r="BT16" s="369"/>
      <c r="BU16" s="362">
        <v>31471758.850000001</v>
      </c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  <c r="CF16" s="363"/>
      <c r="CG16" s="363"/>
      <c r="CH16" s="363"/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4"/>
    </row>
    <row r="17" spans="1:108" ht="11.25" customHeight="1" x14ac:dyDescent="0.2">
      <c r="A17" s="75"/>
      <c r="B17" s="376" t="s">
        <v>4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6"/>
      <c r="BT17" s="377"/>
      <c r="BU17" s="362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3"/>
      <c r="DA17" s="363"/>
      <c r="DB17" s="363"/>
      <c r="DC17" s="363"/>
      <c r="DD17" s="364"/>
    </row>
    <row r="18" spans="1:108" ht="15" customHeight="1" x14ac:dyDescent="0.2">
      <c r="A18" s="73"/>
      <c r="B18" s="368" t="s">
        <v>75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9"/>
      <c r="BU18" s="362">
        <v>12385954.02</v>
      </c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63"/>
      <c r="CZ18" s="363"/>
      <c r="DA18" s="363"/>
      <c r="DB18" s="363"/>
      <c r="DC18" s="363"/>
      <c r="DD18" s="364"/>
    </row>
    <row r="19" spans="1:108" ht="39" customHeight="1" x14ac:dyDescent="0.2">
      <c r="A19" s="73"/>
      <c r="B19" s="368" t="s">
        <v>194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9"/>
      <c r="BU19" s="362">
        <v>17111007.850000001</v>
      </c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4"/>
    </row>
    <row r="20" spans="1:108" ht="39" customHeight="1" x14ac:dyDescent="0.2">
      <c r="A20" s="73"/>
      <c r="B20" s="368" t="s">
        <v>82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9"/>
      <c r="BU20" s="362">
        <v>1974796.98</v>
      </c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4"/>
    </row>
    <row r="21" spans="1:108" ht="26.25" customHeight="1" x14ac:dyDescent="0.2">
      <c r="A21" s="73"/>
      <c r="B21" s="368" t="s">
        <v>195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9"/>
      <c r="BU21" s="362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/>
      <c r="CW21" s="363"/>
      <c r="CX21" s="363"/>
      <c r="CY21" s="363"/>
      <c r="CZ21" s="363"/>
      <c r="DA21" s="363"/>
      <c r="DB21" s="363"/>
      <c r="DC21" s="363"/>
      <c r="DD21" s="364"/>
    </row>
    <row r="22" spans="1:108" ht="15" customHeight="1" x14ac:dyDescent="0.2">
      <c r="A22" s="73"/>
      <c r="B22" s="368" t="s">
        <v>196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8"/>
      <c r="BK22" s="368"/>
      <c r="BL22" s="368"/>
      <c r="BM22" s="368"/>
      <c r="BN22" s="368"/>
      <c r="BO22" s="368"/>
      <c r="BP22" s="368"/>
      <c r="BQ22" s="368"/>
      <c r="BR22" s="368"/>
      <c r="BS22" s="368"/>
      <c r="BT22" s="369"/>
      <c r="BU22" s="362">
        <v>4038847.53</v>
      </c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/>
      <c r="CG22" s="363"/>
      <c r="CH22" s="363"/>
      <c r="CI22" s="363"/>
      <c r="CJ22" s="363"/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3"/>
      <c r="CY22" s="363"/>
      <c r="CZ22" s="363"/>
      <c r="DA22" s="363"/>
      <c r="DB22" s="363"/>
      <c r="DC22" s="363"/>
      <c r="DD22" s="364"/>
    </row>
    <row r="23" spans="1:108" s="10" customFormat="1" ht="15" customHeight="1" x14ac:dyDescent="0.2">
      <c r="A23" s="71"/>
      <c r="B23" s="382" t="s">
        <v>74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3"/>
      <c r="BU23" s="373">
        <v>1867295.79</v>
      </c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4"/>
      <c r="DD23" s="375"/>
    </row>
    <row r="24" spans="1:108" ht="12.75" customHeight="1" x14ac:dyDescent="0.2">
      <c r="A24" s="74"/>
      <c r="B24" s="376" t="s">
        <v>8</v>
      </c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7"/>
      <c r="BU24" s="362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/>
      <c r="CW24" s="363"/>
      <c r="CX24" s="363"/>
      <c r="CY24" s="363"/>
      <c r="CZ24" s="363"/>
      <c r="DA24" s="363"/>
      <c r="DB24" s="363"/>
      <c r="DC24" s="363"/>
      <c r="DD24" s="364"/>
    </row>
    <row r="25" spans="1:108" ht="15" customHeight="1" x14ac:dyDescent="0.2">
      <c r="A25" s="73"/>
      <c r="B25" s="368" t="s">
        <v>86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9"/>
      <c r="BU25" s="362">
        <v>707659.98</v>
      </c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4"/>
    </row>
    <row r="26" spans="1:108" ht="14.25" customHeight="1" x14ac:dyDescent="0.2">
      <c r="A26" s="74"/>
      <c r="B26" s="376" t="s">
        <v>4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7"/>
      <c r="BU26" s="362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4"/>
    </row>
    <row r="27" spans="1:108" ht="15.75" customHeight="1" x14ac:dyDescent="0.2">
      <c r="A27" s="76"/>
      <c r="B27" s="378" t="s">
        <v>87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9"/>
      <c r="BU27" s="365">
        <v>707659.98</v>
      </c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7"/>
    </row>
    <row r="28" spans="1:108" ht="29.25" customHeight="1" x14ac:dyDescent="0.2">
      <c r="A28" s="76"/>
      <c r="B28" s="378" t="s">
        <v>88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9"/>
      <c r="BU28" s="365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7"/>
    </row>
    <row r="29" spans="1:108" ht="15.75" customHeight="1" x14ac:dyDescent="0.2">
      <c r="A29" s="76"/>
      <c r="B29" s="368" t="s">
        <v>89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9"/>
      <c r="BU29" s="365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/>
      <c r="CF29" s="366"/>
      <c r="CG29" s="366"/>
      <c r="CH29" s="366"/>
      <c r="CI29" s="366"/>
      <c r="CJ29" s="366"/>
      <c r="CK29" s="366"/>
      <c r="CL29" s="366"/>
      <c r="CM29" s="366"/>
      <c r="CN29" s="366"/>
      <c r="CO29" s="366"/>
      <c r="CP29" s="366"/>
      <c r="CQ29" s="366"/>
      <c r="CR29" s="366"/>
      <c r="CS29" s="366"/>
      <c r="CT29" s="366"/>
      <c r="CU29" s="366"/>
      <c r="CV29" s="366"/>
      <c r="CW29" s="366"/>
      <c r="CX29" s="366"/>
      <c r="CY29" s="366"/>
      <c r="CZ29" s="366"/>
      <c r="DA29" s="366"/>
      <c r="DB29" s="366"/>
      <c r="DC29" s="366"/>
      <c r="DD29" s="367"/>
    </row>
    <row r="30" spans="1:108" ht="26.25" customHeight="1" x14ac:dyDescent="0.2">
      <c r="A30" s="76"/>
      <c r="B30" s="378" t="s">
        <v>94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9"/>
      <c r="BU30" s="365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7"/>
    </row>
    <row r="31" spans="1:108" ht="15" customHeight="1" x14ac:dyDescent="0.2">
      <c r="A31" s="76"/>
      <c r="B31" s="378" t="s">
        <v>90</v>
      </c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9"/>
      <c r="BU31" s="365">
        <v>80417.740000000005</v>
      </c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7"/>
    </row>
    <row r="32" spans="1:108" ht="15" customHeight="1" x14ac:dyDescent="0.2">
      <c r="A32" s="74"/>
      <c r="B32" s="376" t="s">
        <v>4</v>
      </c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 s="376"/>
      <c r="BN32" s="376"/>
      <c r="BO32" s="376"/>
      <c r="BP32" s="376"/>
      <c r="BQ32" s="376"/>
      <c r="BR32" s="376"/>
      <c r="BS32" s="376"/>
      <c r="BT32" s="377"/>
      <c r="BU32" s="362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63"/>
      <c r="CL32" s="363"/>
      <c r="CM32" s="363"/>
      <c r="CN32" s="363"/>
      <c r="CO32" s="363"/>
      <c r="CP32" s="363"/>
      <c r="CQ32" s="363"/>
      <c r="CR32" s="363"/>
      <c r="CS32" s="363"/>
      <c r="CT32" s="363"/>
      <c r="CU32" s="363"/>
      <c r="CV32" s="363"/>
      <c r="CW32" s="363"/>
      <c r="CX32" s="363"/>
      <c r="CY32" s="363"/>
      <c r="CZ32" s="363"/>
      <c r="DA32" s="363"/>
      <c r="DB32" s="363"/>
      <c r="DC32" s="363"/>
      <c r="DD32" s="364"/>
    </row>
    <row r="33" spans="1:108" ht="29.25" customHeight="1" x14ac:dyDescent="0.2">
      <c r="A33" s="73"/>
      <c r="B33" s="368" t="s">
        <v>91</v>
      </c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9"/>
      <c r="BU33" s="365">
        <v>46816.26</v>
      </c>
      <c r="BV33" s="366"/>
      <c r="BW33" s="366"/>
      <c r="BX33" s="366"/>
      <c r="BY33" s="366"/>
      <c r="BZ33" s="366"/>
      <c r="CA33" s="366"/>
      <c r="CB33" s="366"/>
      <c r="CC33" s="366"/>
      <c r="CD33" s="366"/>
      <c r="CE33" s="366"/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366"/>
      <c r="CQ33" s="366"/>
      <c r="CR33" s="366"/>
      <c r="CS33" s="366"/>
      <c r="CT33" s="366"/>
      <c r="CU33" s="366"/>
      <c r="CV33" s="366"/>
      <c r="CW33" s="366"/>
      <c r="CX33" s="366"/>
      <c r="CY33" s="366"/>
      <c r="CZ33" s="366"/>
      <c r="DA33" s="366"/>
      <c r="DB33" s="366"/>
      <c r="DC33" s="366"/>
      <c r="DD33" s="367"/>
    </row>
    <row r="34" spans="1:108" ht="29.25" customHeight="1" x14ac:dyDescent="0.2">
      <c r="A34" s="73"/>
      <c r="B34" s="368" t="s">
        <v>92</v>
      </c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9"/>
      <c r="BU34" s="362">
        <v>33601.480000000003</v>
      </c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3"/>
      <c r="CN34" s="363"/>
      <c r="CO34" s="363"/>
      <c r="CP34" s="363"/>
      <c r="CQ34" s="363"/>
      <c r="CR34" s="363"/>
      <c r="CS34" s="363"/>
      <c r="CT34" s="363"/>
      <c r="CU34" s="363"/>
      <c r="CV34" s="363"/>
      <c r="CW34" s="363"/>
      <c r="CX34" s="363"/>
      <c r="CY34" s="363"/>
      <c r="CZ34" s="363"/>
      <c r="DA34" s="363"/>
      <c r="DB34" s="363"/>
      <c r="DC34" s="363"/>
      <c r="DD34" s="364"/>
    </row>
    <row r="35" spans="1:108" ht="29.25" customHeight="1" x14ac:dyDescent="0.2">
      <c r="A35" s="73"/>
      <c r="B35" s="368" t="s">
        <v>93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9"/>
      <c r="BU35" s="362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3"/>
      <c r="DD35" s="364"/>
    </row>
    <row r="36" spans="1:108" s="10" customFormat="1" ht="15" customHeight="1" x14ac:dyDescent="0.2">
      <c r="A36" s="71"/>
      <c r="B36" s="382" t="s">
        <v>73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  <c r="BT36" s="383"/>
      <c r="BU36" s="397">
        <v>642212.43999999994</v>
      </c>
      <c r="BV36" s="398"/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8"/>
      <c r="CJ36" s="398"/>
      <c r="CK36" s="398"/>
      <c r="CL36" s="398"/>
      <c r="CM36" s="398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98"/>
      <c r="CZ36" s="398"/>
      <c r="DA36" s="398"/>
      <c r="DB36" s="398"/>
      <c r="DC36" s="398"/>
      <c r="DD36" s="399"/>
    </row>
    <row r="37" spans="1:108" ht="15" customHeight="1" x14ac:dyDescent="0.2">
      <c r="A37" s="77"/>
      <c r="B37" s="395" t="s">
        <v>8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6"/>
      <c r="BU37" s="362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4"/>
    </row>
    <row r="38" spans="1:108" ht="15" customHeight="1" x14ac:dyDescent="0.2">
      <c r="A38" s="73"/>
      <c r="B38" s="368" t="s">
        <v>95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9"/>
      <c r="BU38" s="362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3"/>
      <c r="DA38" s="363"/>
      <c r="DB38" s="363"/>
      <c r="DC38" s="363"/>
      <c r="DD38" s="364"/>
    </row>
    <row r="39" spans="1:108" ht="15" customHeight="1" x14ac:dyDescent="0.2">
      <c r="A39" s="73"/>
      <c r="B39" s="368" t="s">
        <v>96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9"/>
      <c r="BU39" s="392">
        <v>642212.43999999994</v>
      </c>
      <c r="BV39" s="393"/>
      <c r="BW39" s="393"/>
      <c r="BX39" s="393"/>
      <c r="BY39" s="393"/>
      <c r="BZ39" s="393"/>
      <c r="CA39" s="393"/>
      <c r="CB39" s="393"/>
      <c r="CC39" s="393"/>
      <c r="CD39" s="393"/>
      <c r="CE39" s="393"/>
      <c r="CF39" s="393"/>
      <c r="CG39" s="393"/>
      <c r="CH39" s="393"/>
      <c r="CI39" s="393"/>
      <c r="CJ39" s="393"/>
      <c r="CK39" s="393"/>
      <c r="CL39" s="393"/>
      <c r="CM39" s="393"/>
      <c r="CN39" s="393"/>
      <c r="CO39" s="393"/>
      <c r="CP39" s="393"/>
      <c r="CQ39" s="393"/>
      <c r="CR39" s="393"/>
      <c r="CS39" s="393"/>
      <c r="CT39" s="393"/>
      <c r="CU39" s="393"/>
      <c r="CV39" s="393"/>
      <c r="CW39" s="393"/>
      <c r="CX39" s="393"/>
      <c r="CY39" s="393"/>
      <c r="CZ39" s="393"/>
      <c r="DA39" s="393"/>
      <c r="DB39" s="393"/>
      <c r="DC39" s="393"/>
      <c r="DD39" s="394"/>
    </row>
    <row r="40" spans="1:108" ht="15" customHeight="1" x14ac:dyDescent="0.2">
      <c r="A40" s="74"/>
      <c r="B40" s="376" t="s">
        <v>4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/>
      <c r="AU40" s="376"/>
      <c r="AV40" s="376"/>
      <c r="AW40" s="376"/>
      <c r="AX40" s="376"/>
      <c r="AY40" s="376"/>
      <c r="AZ40" s="376"/>
      <c r="BA40" s="376"/>
      <c r="BB40" s="376"/>
      <c r="BC40" s="376"/>
      <c r="BD40" s="376"/>
      <c r="BE40" s="376"/>
      <c r="BF40" s="376"/>
      <c r="BG40" s="376"/>
      <c r="BH40" s="376"/>
      <c r="BI40" s="376"/>
      <c r="BJ40" s="376"/>
      <c r="BK40" s="376"/>
      <c r="BL40" s="376"/>
      <c r="BM40" s="376"/>
      <c r="BN40" s="376"/>
      <c r="BO40" s="376"/>
      <c r="BP40" s="376"/>
      <c r="BQ40" s="376"/>
      <c r="BR40" s="376"/>
      <c r="BS40" s="376"/>
      <c r="BT40" s="377"/>
      <c r="BU40" s="362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4"/>
    </row>
    <row r="41" spans="1:108" ht="29.25" customHeight="1" x14ac:dyDescent="0.2">
      <c r="A41" s="73"/>
      <c r="B41" s="368" t="s">
        <v>97</v>
      </c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8"/>
      <c r="BI41" s="368"/>
      <c r="BJ41" s="368"/>
      <c r="BK41" s="368"/>
      <c r="BL41" s="368"/>
      <c r="BM41" s="368"/>
      <c r="BN41" s="368"/>
      <c r="BO41" s="368"/>
      <c r="BP41" s="368"/>
      <c r="BQ41" s="368"/>
      <c r="BR41" s="368"/>
      <c r="BS41" s="368"/>
      <c r="BT41" s="369"/>
      <c r="BU41" s="402">
        <v>5201.49</v>
      </c>
      <c r="BV41" s="403"/>
      <c r="BW41" s="403"/>
      <c r="BX41" s="403"/>
      <c r="BY41" s="403"/>
      <c r="BZ41" s="403"/>
      <c r="CA41" s="403"/>
      <c r="CB41" s="403"/>
      <c r="CC41" s="403"/>
      <c r="CD41" s="403"/>
      <c r="CE41" s="403"/>
      <c r="CF41" s="403"/>
      <c r="CG41" s="403"/>
      <c r="CH41" s="403"/>
      <c r="CI41" s="403"/>
      <c r="CJ41" s="403"/>
      <c r="CK41" s="403"/>
      <c r="CL41" s="403"/>
      <c r="CM41" s="403"/>
      <c r="CN41" s="403"/>
      <c r="CO41" s="403"/>
      <c r="CP41" s="403"/>
      <c r="CQ41" s="403"/>
      <c r="CR41" s="403"/>
      <c r="CS41" s="403"/>
      <c r="CT41" s="403"/>
      <c r="CU41" s="403"/>
      <c r="CV41" s="403"/>
      <c r="CW41" s="403"/>
      <c r="CX41" s="403"/>
      <c r="CY41" s="403"/>
      <c r="CZ41" s="403"/>
      <c r="DA41" s="403"/>
      <c r="DB41" s="403"/>
      <c r="DC41" s="403"/>
      <c r="DD41" s="404"/>
    </row>
    <row r="42" spans="1:108" ht="15" customHeight="1" x14ac:dyDescent="0.2">
      <c r="A42" s="78"/>
      <c r="B42" s="400" t="s">
        <v>4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1"/>
      <c r="BU42" s="365"/>
      <c r="BV42" s="366"/>
      <c r="BW42" s="366"/>
      <c r="BX42" s="366"/>
      <c r="BY42" s="366"/>
      <c r="BZ42" s="366"/>
      <c r="CA42" s="366"/>
      <c r="CB42" s="366"/>
      <c r="CC42" s="366"/>
      <c r="CD42" s="366"/>
      <c r="CE42" s="366"/>
      <c r="CF42" s="366"/>
      <c r="CG42" s="366"/>
      <c r="CH42" s="366"/>
      <c r="CI42" s="366"/>
      <c r="CJ42" s="366"/>
      <c r="CK42" s="366"/>
      <c r="CL42" s="366"/>
      <c r="CM42" s="366"/>
      <c r="CN42" s="366"/>
      <c r="CO42" s="366"/>
      <c r="CP42" s="366"/>
      <c r="CQ42" s="366"/>
      <c r="CR42" s="366"/>
      <c r="CS42" s="366"/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7"/>
    </row>
    <row r="43" spans="1:108" ht="15" customHeight="1" x14ac:dyDescent="0.2">
      <c r="A43" s="73"/>
      <c r="B43" s="360" t="s">
        <v>99</v>
      </c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1"/>
      <c r="BU43" s="362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3"/>
      <c r="CK43" s="363"/>
      <c r="CL43" s="363"/>
      <c r="CM43" s="363"/>
      <c r="CN43" s="363"/>
      <c r="CO43" s="363"/>
      <c r="CP43" s="363"/>
      <c r="CQ43" s="363"/>
      <c r="CR43" s="363"/>
      <c r="CS43" s="363"/>
      <c r="CT43" s="363"/>
      <c r="CU43" s="363"/>
      <c r="CV43" s="363"/>
      <c r="CW43" s="363"/>
      <c r="CX43" s="363"/>
      <c r="CY43" s="363"/>
      <c r="CZ43" s="363"/>
      <c r="DA43" s="363"/>
      <c r="DB43" s="363"/>
      <c r="DC43" s="363"/>
      <c r="DD43" s="364"/>
    </row>
    <row r="44" spans="1:108" ht="15" customHeight="1" x14ac:dyDescent="0.2">
      <c r="A44" s="73"/>
      <c r="B44" s="360" t="s">
        <v>100</v>
      </c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1"/>
      <c r="BU44" s="392">
        <v>1361.17</v>
      </c>
      <c r="BV44" s="393"/>
      <c r="BW44" s="393"/>
      <c r="BX44" s="393"/>
      <c r="BY44" s="393"/>
      <c r="BZ44" s="393"/>
      <c r="CA44" s="393"/>
      <c r="CB44" s="393"/>
      <c r="CC44" s="393"/>
      <c r="CD44" s="393"/>
      <c r="CE44" s="393"/>
      <c r="CF44" s="393"/>
      <c r="CG44" s="393"/>
      <c r="CH44" s="393"/>
      <c r="CI44" s="393"/>
      <c r="CJ44" s="393"/>
      <c r="CK44" s="393"/>
      <c r="CL44" s="393"/>
      <c r="CM44" s="393"/>
      <c r="CN44" s="393"/>
      <c r="CO44" s="393"/>
      <c r="CP44" s="393"/>
      <c r="CQ44" s="393"/>
      <c r="CR44" s="393"/>
      <c r="CS44" s="393"/>
      <c r="CT44" s="393"/>
      <c r="CU44" s="393"/>
      <c r="CV44" s="393"/>
      <c r="CW44" s="393"/>
      <c r="CX44" s="393"/>
      <c r="CY44" s="393"/>
      <c r="CZ44" s="393"/>
      <c r="DA44" s="393"/>
      <c r="DB44" s="393"/>
      <c r="DC44" s="393"/>
      <c r="DD44" s="394"/>
    </row>
    <row r="45" spans="1:108" ht="15" customHeight="1" x14ac:dyDescent="0.2">
      <c r="A45" s="73"/>
      <c r="B45" s="360" t="s">
        <v>98</v>
      </c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1"/>
      <c r="BU45" s="362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363"/>
      <c r="DC45" s="363"/>
      <c r="DD45" s="364"/>
    </row>
    <row r="46" spans="1:108" ht="15" customHeight="1" x14ac:dyDescent="0.2">
      <c r="A46" s="73"/>
      <c r="B46" s="360" t="s">
        <v>101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1"/>
      <c r="BU46" s="362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363"/>
      <c r="DC46" s="363"/>
      <c r="DD46" s="364"/>
    </row>
    <row r="47" spans="1:108" ht="15" customHeight="1" x14ac:dyDescent="0.2">
      <c r="A47" s="73"/>
      <c r="B47" s="360" t="s">
        <v>102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1"/>
      <c r="BU47" s="392">
        <v>3840.32</v>
      </c>
      <c r="BV47" s="393"/>
      <c r="BW47" s="393"/>
      <c r="BX47" s="393"/>
      <c r="BY47" s="393"/>
      <c r="BZ47" s="393"/>
      <c r="CA47" s="393"/>
      <c r="CB47" s="393"/>
      <c r="CC47" s="393"/>
      <c r="CD47" s="393"/>
      <c r="CE47" s="393"/>
      <c r="CF47" s="393"/>
      <c r="CG47" s="393"/>
      <c r="CH47" s="393"/>
      <c r="CI47" s="393"/>
      <c r="CJ47" s="393"/>
      <c r="CK47" s="393"/>
      <c r="CL47" s="393"/>
      <c r="CM47" s="393"/>
      <c r="CN47" s="393"/>
      <c r="CO47" s="393"/>
      <c r="CP47" s="393"/>
      <c r="CQ47" s="393"/>
      <c r="CR47" s="393"/>
      <c r="CS47" s="393"/>
      <c r="CT47" s="393"/>
      <c r="CU47" s="393"/>
      <c r="CV47" s="393"/>
      <c r="CW47" s="393"/>
      <c r="CX47" s="393"/>
      <c r="CY47" s="393"/>
      <c r="CZ47" s="393"/>
      <c r="DA47" s="393"/>
      <c r="DB47" s="393"/>
      <c r="DC47" s="393"/>
      <c r="DD47" s="394"/>
    </row>
    <row r="48" spans="1:108" ht="15" customHeight="1" x14ac:dyDescent="0.2">
      <c r="A48" s="73"/>
      <c r="B48" s="360" t="s">
        <v>103</v>
      </c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1"/>
      <c r="BU48" s="392"/>
      <c r="BV48" s="393"/>
      <c r="BW48" s="393"/>
      <c r="BX48" s="393"/>
      <c r="BY48" s="393"/>
      <c r="BZ48" s="393"/>
      <c r="CA48" s="393"/>
      <c r="CB48" s="393"/>
      <c r="CC48" s="393"/>
      <c r="CD48" s="393"/>
      <c r="CE48" s="393"/>
      <c r="CF48" s="393"/>
      <c r="CG48" s="393"/>
      <c r="CH48" s="393"/>
      <c r="CI48" s="393"/>
      <c r="CJ48" s="393"/>
      <c r="CK48" s="393"/>
      <c r="CL48" s="393"/>
      <c r="CM48" s="393"/>
      <c r="CN48" s="393"/>
      <c r="CO48" s="393"/>
      <c r="CP48" s="393"/>
      <c r="CQ48" s="393"/>
      <c r="CR48" s="393"/>
      <c r="CS48" s="393"/>
      <c r="CT48" s="393"/>
      <c r="CU48" s="393"/>
      <c r="CV48" s="393"/>
      <c r="CW48" s="393"/>
      <c r="CX48" s="393"/>
      <c r="CY48" s="393"/>
      <c r="CZ48" s="393"/>
      <c r="DA48" s="393"/>
      <c r="DB48" s="393"/>
      <c r="DC48" s="393"/>
      <c r="DD48" s="394"/>
    </row>
    <row r="49" spans="1:108" ht="40.700000000000003" customHeight="1" x14ac:dyDescent="0.2">
      <c r="A49" s="73"/>
      <c r="B49" s="368" t="s">
        <v>104</v>
      </c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8"/>
      <c r="BT49" s="369"/>
      <c r="BU49" s="392">
        <v>637010.94999999995</v>
      </c>
      <c r="BV49" s="393"/>
      <c r="BW49" s="393"/>
      <c r="BX49" s="393"/>
      <c r="BY49" s="393"/>
      <c r="BZ49" s="393"/>
      <c r="CA49" s="393"/>
      <c r="CB49" s="393"/>
      <c r="CC49" s="393"/>
      <c r="CD49" s="393"/>
      <c r="CE49" s="393"/>
      <c r="CF49" s="393"/>
      <c r="CG49" s="393"/>
      <c r="CH49" s="393"/>
      <c r="CI49" s="393"/>
      <c r="CJ49" s="393"/>
      <c r="CK49" s="393"/>
      <c r="CL49" s="393"/>
      <c r="CM49" s="393"/>
      <c r="CN49" s="393"/>
      <c r="CO49" s="393"/>
      <c r="CP49" s="393"/>
      <c r="CQ49" s="393"/>
      <c r="CR49" s="393"/>
      <c r="CS49" s="393"/>
      <c r="CT49" s="393"/>
      <c r="CU49" s="393"/>
      <c r="CV49" s="393"/>
      <c r="CW49" s="393"/>
      <c r="CX49" s="393"/>
      <c r="CY49" s="393"/>
      <c r="CZ49" s="393"/>
      <c r="DA49" s="393"/>
      <c r="DB49" s="393"/>
      <c r="DC49" s="393"/>
      <c r="DD49" s="394"/>
    </row>
    <row r="50" spans="1:108" ht="15" customHeight="1" x14ac:dyDescent="0.2">
      <c r="A50" s="78"/>
      <c r="B50" s="400" t="s">
        <v>4</v>
      </c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400"/>
      <c r="BP50" s="400"/>
      <c r="BQ50" s="400"/>
      <c r="BR50" s="400"/>
      <c r="BS50" s="400"/>
      <c r="BT50" s="401"/>
      <c r="BU50" s="365"/>
      <c r="BV50" s="366"/>
      <c r="BW50" s="366"/>
      <c r="BX50" s="366"/>
      <c r="BY50" s="366"/>
      <c r="BZ50" s="366"/>
      <c r="CA50" s="366"/>
      <c r="CB50" s="366"/>
      <c r="CC50" s="366"/>
      <c r="CD50" s="366"/>
      <c r="CE50" s="366"/>
      <c r="CF50" s="366"/>
      <c r="CG50" s="366"/>
      <c r="CH50" s="366"/>
      <c r="CI50" s="366"/>
      <c r="CJ50" s="366"/>
      <c r="CK50" s="366"/>
      <c r="CL50" s="366"/>
      <c r="CM50" s="366"/>
      <c r="CN50" s="366"/>
      <c r="CO50" s="366"/>
      <c r="CP50" s="366"/>
      <c r="CQ50" s="366"/>
      <c r="CR50" s="366"/>
      <c r="CS50" s="366"/>
      <c r="CT50" s="366"/>
      <c r="CU50" s="366"/>
      <c r="CV50" s="366"/>
      <c r="CW50" s="366"/>
      <c r="CX50" s="366"/>
      <c r="CY50" s="366"/>
      <c r="CZ50" s="366"/>
      <c r="DA50" s="366"/>
      <c r="DB50" s="366"/>
      <c r="DC50" s="366"/>
      <c r="DD50" s="367"/>
    </row>
    <row r="51" spans="1:108" ht="15" customHeight="1" x14ac:dyDescent="0.2">
      <c r="A51" s="73"/>
      <c r="B51" s="360" t="s">
        <v>99</v>
      </c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1"/>
      <c r="BU51" s="362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3"/>
      <c r="DB51" s="363"/>
      <c r="DC51" s="363"/>
      <c r="DD51" s="364"/>
    </row>
    <row r="52" spans="1:108" ht="15" customHeight="1" x14ac:dyDescent="0.2">
      <c r="A52" s="73"/>
      <c r="B52" s="360" t="s">
        <v>100</v>
      </c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1"/>
      <c r="BU52" s="362">
        <v>19630.78</v>
      </c>
      <c r="BV52" s="363"/>
      <c r="BW52" s="363"/>
      <c r="BX52" s="363"/>
      <c r="BY52" s="363"/>
      <c r="BZ52" s="363"/>
      <c r="CA52" s="363"/>
      <c r="CB52" s="363"/>
      <c r="CC52" s="363"/>
      <c r="CD52" s="363"/>
      <c r="CE52" s="363"/>
      <c r="CF52" s="363"/>
      <c r="CG52" s="363"/>
      <c r="CH52" s="363"/>
      <c r="CI52" s="363"/>
      <c r="CJ52" s="363"/>
      <c r="CK52" s="363"/>
      <c r="CL52" s="363"/>
      <c r="CM52" s="363"/>
      <c r="CN52" s="363"/>
      <c r="CO52" s="363"/>
      <c r="CP52" s="363"/>
      <c r="CQ52" s="363"/>
      <c r="CR52" s="363"/>
      <c r="CS52" s="363"/>
      <c r="CT52" s="363"/>
      <c r="CU52" s="363"/>
      <c r="CV52" s="363"/>
      <c r="CW52" s="363"/>
      <c r="CX52" s="363"/>
      <c r="CY52" s="363"/>
      <c r="CZ52" s="363"/>
      <c r="DA52" s="363"/>
      <c r="DB52" s="363"/>
      <c r="DC52" s="363"/>
      <c r="DD52" s="364"/>
    </row>
    <row r="53" spans="1:108" ht="15" customHeight="1" x14ac:dyDescent="0.2">
      <c r="A53" s="73"/>
      <c r="B53" s="360" t="s">
        <v>98</v>
      </c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1"/>
      <c r="BU53" s="362"/>
      <c r="BV53" s="363"/>
      <c r="BW53" s="363"/>
      <c r="BX53" s="363"/>
      <c r="BY53" s="363"/>
      <c r="BZ53" s="363"/>
      <c r="CA53" s="363"/>
      <c r="CB53" s="363"/>
      <c r="CC53" s="363"/>
      <c r="CD53" s="363"/>
      <c r="CE53" s="363"/>
      <c r="CF53" s="363"/>
      <c r="CG53" s="363"/>
      <c r="CH53" s="363"/>
      <c r="CI53" s="363"/>
      <c r="CJ53" s="363"/>
      <c r="CK53" s="363"/>
      <c r="CL53" s="363"/>
      <c r="CM53" s="363"/>
      <c r="CN53" s="363"/>
      <c r="CO53" s="363"/>
      <c r="CP53" s="363"/>
      <c r="CQ53" s="363"/>
      <c r="CR53" s="363"/>
      <c r="CS53" s="363"/>
      <c r="CT53" s="363"/>
      <c r="CU53" s="363"/>
      <c r="CV53" s="363"/>
      <c r="CW53" s="363"/>
      <c r="CX53" s="363"/>
      <c r="CY53" s="363"/>
      <c r="CZ53" s="363"/>
      <c r="DA53" s="363"/>
      <c r="DB53" s="363"/>
      <c r="DC53" s="363"/>
      <c r="DD53" s="364"/>
    </row>
    <row r="54" spans="1:108" ht="15" customHeight="1" x14ac:dyDescent="0.2">
      <c r="A54" s="73"/>
      <c r="B54" s="360" t="s">
        <v>101</v>
      </c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1"/>
      <c r="BU54" s="362">
        <v>379811.15</v>
      </c>
      <c r="BV54" s="363"/>
      <c r="BW54" s="363"/>
      <c r="BX54" s="363"/>
      <c r="BY54" s="363"/>
      <c r="BZ54" s="363"/>
      <c r="CA54" s="363"/>
      <c r="CB54" s="363"/>
      <c r="CC54" s="363"/>
      <c r="CD54" s="363"/>
      <c r="CE54" s="363"/>
      <c r="CF54" s="363"/>
      <c r="CG54" s="363"/>
      <c r="CH54" s="363"/>
      <c r="CI54" s="363"/>
      <c r="CJ54" s="363"/>
      <c r="CK54" s="363"/>
      <c r="CL54" s="363"/>
      <c r="CM54" s="363"/>
      <c r="CN54" s="363"/>
      <c r="CO54" s="363"/>
      <c r="CP54" s="363"/>
      <c r="CQ54" s="363"/>
      <c r="CR54" s="363"/>
      <c r="CS54" s="363"/>
      <c r="CT54" s="363"/>
      <c r="CU54" s="363"/>
      <c r="CV54" s="363"/>
      <c r="CW54" s="363"/>
      <c r="CX54" s="363"/>
      <c r="CY54" s="363"/>
      <c r="CZ54" s="363"/>
      <c r="DA54" s="363"/>
      <c r="DB54" s="363"/>
      <c r="DC54" s="363"/>
      <c r="DD54" s="364"/>
    </row>
    <row r="55" spans="1:108" ht="15" customHeight="1" x14ac:dyDescent="0.2">
      <c r="A55" s="73"/>
      <c r="B55" s="360" t="s">
        <v>102</v>
      </c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1"/>
      <c r="BU55" s="362">
        <v>3649.14</v>
      </c>
      <c r="BV55" s="363"/>
      <c r="BW55" s="363"/>
      <c r="BX55" s="363"/>
      <c r="BY55" s="363"/>
      <c r="BZ55" s="363"/>
      <c r="CA55" s="363"/>
      <c r="CB55" s="363"/>
      <c r="CC55" s="363"/>
      <c r="CD55" s="363"/>
      <c r="CE55" s="363"/>
      <c r="CF55" s="363"/>
      <c r="CG55" s="363"/>
      <c r="CH55" s="363"/>
      <c r="CI55" s="363"/>
      <c r="CJ55" s="363"/>
      <c r="CK55" s="363"/>
      <c r="CL55" s="363"/>
      <c r="CM55" s="363"/>
      <c r="CN55" s="363"/>
      <c r="CO55" s="363"/>
      <c r="CP55" s="363"/>
      <c r="CQ55" s="363"/>
      <c r="CR55" s="363"/>
      <c r="CS55" s="363"/>
      <c r="CT55" s="363"/>
      <c r="CU55" s="363"/>
      <c r="CV55" s="363"/>
      <c r="CW55" s="363"/>
      <c r="CX55" s="363"/>
      <c r="CY55" s="363"/>
      <c r="CZ55" s="363"/>
      <c r="DA55" s="363"/>
      <c r="DB55" s="363"/>
      <c r="DC55" s="363"/>
      <c r="DD55" s="364"/>
    </row>
    <row r="56" spans="1:108" ht="15" customHeight="1" x14ac:dyDescent="0.2">
      <c r="A56" s="73"/>
      <c r="B56" s="360" t="s">
        <v>103</v>
      </c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1"/>
      <c r="BU56" s="362"/>
      <c r="BV56" s="363"/>
      <c r="BW56" s="363"/>
      <c r="BX56" s="363"/>
      <c r="BY56" s="363"/>
      <c r="BZ56" s="363"/>
      <c r="CA56" s="363"/>
      <c r="CB56" s="363"/>
      <c r="CC56" s="363"/>
      <c r="CD56" s="363"/>
      <c r="CE56" s="363"/>
      <c r="CF56" s="363"/>
      <c r="CG56" s="363"/>
      <c r="CH56" s="363"/>
      <c r="CI56" s="363"/>
      <c r="CJ56" s="363"/>
      <c r="CK56" s="363"/>
      <c r="CL56" s="363"/>
      <c r="CM56" s="363"/>
      <c r="CN56" s="363"/>
      <c r="CO56" s="363"/>
      <c r="CP56" s="363"/>
      <c r="CQ56" s="363"/>
      <c r="CR56" s="363"/>
      <c r="CS56" s="363"/>
      <c r="CT56" s="363"/>
      <c r="CU56" s="363"/>
      <c r="CV56" s="363"/>
      <c r="CW56" s="363"/>
      <c r="CX56" s="363"/>
      <c r="CY56" s="363"/>
      <c r="CZ56" s="363"/>
      <c r="DA56" s="363"/>
      <c r="DB56" s="363"/>
      <c r="DC56" s="363"/>
      <c r="DD56" s="364"/>
    </row>
    <row r="57" spans="1:108" ht="25.5" customHeight="1" x14ac:dyDescent="0.2">
      <c r="A57" s="73"/>
      <c r="B57" s="368" t="s">
        <v>105</v>
      </c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8"/>
      <c r="BQ57" s="368"/>
      <c r="BR57" s="368"/>
      <c r="BS57" s="368"/>
      <c r="BT57" s="369"/>
      <c r="BU57" s="362"/>
      <c r="BV57" s="363"/>
      <c r="BW57" s="363"/>
      <c r="BX57" s="363"/>
      <c r="BY57" s="363"/>
      <c r="BZ57" s="363"/>
      <c r="CA57" s="363"/>
      <c r="CB57" s="363"/>
      <c r="CC57" s="363"/>
      <c r="CD57" s="363"/>
      <c r="CE57" s="363"/>
      <c r="CF57" s="363"/>
      <c r="CG57" s="363"/>
      <c r="CH57" s="363"/>
      <c r="CI57" s="363"/>
      <c r="CJ57" s="363"/>
      <c r="CK57" s="363"/>
      <c r="CL57" s="363"/>
      <c r="CM57" s="363"/>
      <c r="CN57" s="363"/>
      <c r="CO57" s="363"/>
      <c r="CP57" s="363"/>
      <c r="CQ57" s="363"/>
      <c r="CR57" s="363"/>
      <c r="CS57" s="363"/>
      <c r="CT57" s="363"/>
      <c r="CU57" s="363"/>
      <c r="CV57" s="363"/>
      <c r="CW57" s="363"/>
      <c r="CX57" s="363"/>
      <c r="CY57" s="363"/>
      <c r="CZ57" s="363"/>
      <c r="DA57" s="363"/>
      <c r="DB57" s="363"/>
      <c r="DC57" s="363"/>
      <c r="DD57" s="364"/>
    </row>
    <row r="58" spans="1:108" ht="15" customHeight="1" x14ac:dyDescent="0.2">
      <c r="A58" s="78"/>
      <c r="B58" s="400" t="s">
        <v>4</v>
      </c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400"/>
      <c r="BP58" s="400"/>
      <c r="BQ58" s="400"/>
      <c r="BR58" s="400"/>
      <c r="BS58" s="400"/>
      <c r="BT58" s="401"/>
      <c r="BU58" s="365"/>
      <c r="BV58" s="366"/>
      <c r="BW58" s="366"/>
      <c r="BX58" s="366"/>
      <c r="BY58" s="366"/>
      <c r="BZ58" s="366"/>
      <c r="CA58" s="366"/>
      <c r="CB58" s="366"/>
      <c r="CC58" s="366"/>
      <c r="CD58" s="366"/>
      <c r="CE58" s="366"/>
      <c r="CF58" s="366"/>
      <c r="CG58" s="366"/>
      <c r="CH58" s="366"/>
      <c r="CI58" s="366"/>
      <c r="CJ58" s="366"/>
      <c r="CK58" s="366"/>
      <c r="CL58" s="366"/>
      <c r="CM58" s="366"/>
      <c r="CN58" s="366"/>
      <c r="CO58" s="366"/>
      <c r="CP58" s="366"/>
      <c r="CQ58" s="366"/>
      <c r="CR58" s="366"/>
      <c r="CS58" s="366"/>
      <c r="CT58" s="366"/>
      <c r="CU58" s="366"/>
      <c r="CV58" s="366"/>
      <c r="CW58" s="366"/>
      <c r="CX58" s="366"/>
      <c r="CY58" s="366"/>
      <c r="CZ58" s="366"/>
      <c r="DA58" s="366"/>
      <c r="DB58" s="366"/>
      <c r="DC58" s="366"/>
      <c r="DD58" s="367"/>
    </row>
    <row r="59" spans="1:108" ht="15" customHeight="1" x14ac:dyDescent="0.2">
      <c r="A59" s="73"/>
      <c r="B59" s="360" t="s">
        <v>99</v>
      </c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1"/>
      <c r="BU59" s="362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  <c r="CF59" s="363"/>
      <c r="CG59" s="363"/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363"/>
      <c r="CW59" s="363"/>
      <c r="CX59" s="363"/>
      <c r="CY59" s="363"/>
      <c r="CZ59" s="363"/>
      <c r="DA59" s="363"/>
      <c r="DB59" s="363"/>
      <c r="DC59" s="363"/>
      <c r="DD59" s="364"/>
    </row>
    <row r="60" spans="1:108" ht="15" customHeight="1" x14ac:dyDescent="0.2">
      <c r="A60" s="73"/>
      <c r="B60" s="360" t="s">
        <v>100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1"/>
      <c r="BU60" s="362"/>
      <c r="BV60" s="363"/>
      <c r="BW60" s="363"/>
      <c r="BX60" s="363"/>
      <c r="BY60" s="363"/>
      <c r="BZ60" s="363"/>
      <c r="CA60" s="363"/>
      <c r="CB60" s="363"/>
      <c r="CC60" s="363"/>
      <c r="CD60" s="363"/>
      <c r="CE60" s="363"/>
      <c r="CF60" s="363"/>
      <c r="CG60" s="363"/>
      <c r="CH60" s="363"/>
      <c r="CI60" s="363"/>
      <c r="CJ60" s="363"/>
      <c r="CK60" s="363"/>
      <c r="CL60" s="363"/>
      <c r="CM60" s="363"/>
      <c r="CN60" s="363"/>
      <c r="CO60" s="363"/>
      <c r="CP60" s="363"/>
      <c r="CQ60" s="363"/>
      <c r="CR60" s="363"/>
      <c r="CS60" s="363"/>
      <c r="CT60" s="363"/>
      <c r="CU60" s="363"/>
      <c r="CV60" s="363"/>
      <c r="CW60" s="363"/>
      <c r="CX60" s="363"/>
      <c r="CY60" s="363"/>
      <c r="CZ60" s="363"/>
      <c r="DA60" s="363"/>
      <c r="DB60" s="363"/>
      <c r="DC60" s="363"/>
      <c r="DD60" s="364"/>
    </row>
    <row r="61" spans="1:108" ht="15" customHeight="1" x14ac:dyDescent="0.2">
      <c r="A61" s="73"/>
      <c r="B61" s="360" t="s">
        <v>98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1"/>
      <c r="BU61" s="362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363"/>
      <c r="CQ61" s="363"/>
      <c r="CR61" s="363"/>
      <c r="CS61" s="363"/>
      <c r="CT61" s="363"/>
      <c r="CU61" s="363"/>
      <c r="CV61" s="363"/>
      <c r="CW61" s="363"/>
      <c r="CX61" s="363"/>
      <c r="CY61" s="363"/>
      <c r="CZ61" s="363"/>
      <c r="DA61" s="363"/>
      <c r="DB61" s="363"/>
      <c r="DC61" s="363"/>
      <c r="DD61" s="364"/>
    </row>
    <row r="62" spans="1:108" ht="15" customHeight="1" x14ac:dyDescent="0.2">
      <c r="A62" s="73"/>
      <c r="B62" s="360" t="s">
        <v>101</v>
      </c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1"/>
      <c r="BU62" s="362"/>
      <c r="BV62" s="363"/>
      <c r="BW62" s="363"/>
      <c r="BX62" s="363"/>
      <c r="BY62" s="363"/>
      <c r="BZ62" s="363"/>
      <c r="CA62" s="363"/>
      <c r="CB62" s="363"/>
      <c r="CC62" s="363"/>
      <c r="CD62" s="363"/>
      <c r="CE62" s="363"/>
      <c r="CF62" s="363"/>
      <c r="CG62" s="363"/>
      <c r="CH62" s="363"/>
      <c r="CI62" s="363"/>
      <c r="CJ62" s="363"/>
      <c r="CK62" s="363"/>
      <c r="CL62" s="363"/>
      <c r="CM62" s="363"/>
      <c r="CN62" s="363"/>
      <c r="CO62" s="363"/>
      <c r="CP62" s="363"/>
      <c r="CQ62" s="363"/>
      <c r="CR62" s="363"/>
      <c r="CS62" s="363"/>
      <c r="CT62" s="363"/>
      <c r="CU62" s="363"/>
      <c r="CV62" s="363"/>
      <c r="CW62" s="363"/>
      <c r="CX62" s="363"/>
      <c r="CY62" s="363"/>
      <c r="CZ62" s="363"/>
      <c r="DA62" s="363"/>
      <c r="DB62" s="363"/>
      <c r="DC62" s="363"/>
      <c r="DD62" s="364"/>
    </row>
    <row r="63" spans="1:108" ht="15" customHeight="1" x14ac:dyDescent="0.2">
      <c r="A63" s="73"/>
      <c r="B63" s="360" t="s">
        <v>102</v>
      </c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1"/>
      <c r="BU63" s="362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  <c r="CF63" s="363"/>
      <c r="CG63" s="363"/>
      <c r="CH63" s="363"/>
      <c r="CI63" s="363"/>
      <c r="CJ63" s="363"/>
      <c r="CK63" s="363"/>
      <c r="CL63" s="363"/>
      <c r="CM63" s="363"/>
      <c r="CN63" s="363"/>
      <c r="CO63" s="363"/>
      <c r="CP63" s="363"/>
      <c r="CQ63" s="363"/>
      <c r="CR63" s="363"/>
      <c r="CS63" s="363"/>
      <c r="CT63" s="363"/>
      <c r="CU63" s="363"/>
      <c r="CV63" s="363"/>
      <c r="CW63" s="363"/>
      <c r="CX63" s="363"/>
      <c r="CY63" s="363"/>
      <c r="CZ63" s="363"/>
      <c r="DA63" s="363"/>
      <c r="DB63" s="363"/>
      <c r="DC63" s="363"/>
      <c r="DD63" s="364"/>
    </row>
    <row r="64" spans="1:108" ht="15" customHeight="1" x14ac:dyDescent="0.2">
      <c r="A64" s="73"/>
      <c r="B64" s="360" t="s">
        <v>103</v>
      </c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1"/>
      <c r="BU64" s="362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3"/>
      <c r="CN64" s="363"/>
      <c r="CO64" s="363"/>
      <c r="CP64" s="363"/>
      <c r="CQ64" s="363"/>
      <c r="CR64" s="363"/>
      <c r="CS64" s="363"/>
      <c r="CT64" s="363"/>
      <c r="CU64" s="363"/>
      <c r="CV64" s="363"/>
      <c r="CW64" s="363"/>
      <c r="CX64" s="363"/>
      <c r="CY64" s="363"/>
      <c r="CZ64" s="363"/>
      <c r="DA64" s="363"/>
      <c r="DB64" s="363"/>
      <c r="DC64" s="363"/>
      <c r="DD64" s="364"/>
    </row>
    <row r="65" spans="1:108" ht="15" customHeight="1" x14ac:dyDescent="0.2">
      <c r="A65" s="73"/>
      <c r="B65" s="368" t="s">
        <v>106</v>
      </c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368"/>
      <c r="BC65" s="368"/>
      <c r="BD65" s="368"/>
      <c r="BE65" s="368"/>
      <c r="BF65" s="368"/>
      <c r="BG65" s="368"/>
      <c r="BH65" s="368"/>
      <c r="BI65" s="368"/>
      <c r="BJ65" s="368"/>
      <c r="BK65" s="368"/>
      <c r="BL65" s="368"/>
      <c r="BM65" s="368"/>
      <c r="BN65" s="368"/>
      <c r="BO65" s="368"/>
      <c r="BP65" s="368"/>
      <c r="BQ65" s="368"/>
      <c r="BR65" s="368"/>
      <c r="BS65" s="368"/>
      <c r="BT65" s="369"/>
      <c r="BU65" s="362"/>
      <c r="BV65" s="363"/>
      <c r="BW65" s="363"/>
      <c r="BX65" s="363"/>
      <c r="BY65" s="363"/>
      <c r="BZ65" s="363"/>
      <c r="CA65" s="363"/>
      <c r="CB65" s="363"/>
      <c r="CC65" s="363"/>
      <c r="CD65" s="363"/>
      <c r="CE65" s="363"/>
      <c r="CF65" s="363"/>
      <c r="CG65" s="363"/>
      <c r="CH65" s="363"/>
      <c r="CI65" s="363"/>
      <c r="CJ65" s="363"/>
      <c r="CK65" s="363"/>
      <c r="CL65" s="363"/>
      <c r="CM65" s="363"/>
      <c r="CN65" s="363"/>
      <c r="CO65" s="363"/>
      <c r="CP65" s="363"/>
      <c r="CQ65" s="363"/>
      <c r="CR65" s="363"/>
      <c r="CS65" s="363"/>
      <c r="CT65" s="363"/>
      <c r="CU65" s="363"/>
      <c r="CV65" s="363"/>
      <c r="CW65" s="363"/>
      <c r="CX65" s="363"/>
      <c r="CY65" s="363"/>
      <c r="CZ65" s="363"/>
      <c r="DA65" s="363"/>
      <c r="DB65" s="363"/>
      <c r="DC65" s="363"/>
      <c r="DD65" s="364"/>
    </row>
    <row r="66" spans="1:108" ht="15" customHeight="1" x14ac:dyDescent="0.2">
      <c r="A66" s="73"/>
      <c r="B66" s="400" t="s">
        <v>4</v>
      </c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400"/>
      <c r="BP66" s="400"/>
      <c r="BQ66" s="400"/>
      <c r="BR66" s="400"/>
      <c r="BS66" s="400"/>
      <c r="BT66" s="401"/>
      <c r="BU66" s="362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  <c r="CF66" s="363"/>
      <c r="CG66" s="363"/>
      <c r="CH66" s="363"/>
      <c r="CI66" s="363"/>
      <c r="CJ66" s="363"/>
      <c r="CK66" s="363"/>
      <c r="CL66" s="363"/>
      <c r="CM66" s="363"/>
      <c r="CN66" s="363"/>
      <c r="CO66" s="363"/>
      <c r="CP66" s="363"/>
      <c r="CQ66" s="363"/>
      <c r="CR66" s="363"/>
      <c r="CS66" s="363"/>
      <c r="CT66" s="363"/>
      <c r="CU66" s="363"/>
      <c r="CV66" s="363"/>
      <c r="CW66" s="363"/>
      <c r="CX66" s="363"/>
      <c r="CY66" s="363"/>
      <c r="CZ66" s="363"/>
      <c r="DA66" s="363"/>
      <c r="DB66" s="363"/>
      <c r="DC66" s="363"/>
      <c r="DD66" s="364"/>
    </row>
    <row r="67" spans="1:108" ht="15" customHeight="1" x14ac:dyDescent="0.2">
      <c r="A67" s="78"/>
      <c r="B67" s="360" t="s">
        <v>99</v>
      </c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1"/>
      <c r="BU67" s="362"/>
      <c r="BV67" s="363"/>
      <c r="BW67" s="363"/>
      <c r="BX67" s="363"/>
      <c r="BY67" s="363"/>
      <c r="BZ67" s="363"/>
      <c r="CA67" s="363"/>
      <c r="CB67" s="363"/>
      <c r="CC67" s="363"/>
      <c r="CD67" s="363"/>
      <c r="CE67" s="363"/>
      <c r="CF67" s="363"/>
      <c r="CG67" s="363"/>
      <c r="CH67" s="363"/>
      <c r="CI67" s="363"/>
      <c r="CJ67" s="363"/>
      <c r="CK67" s="363"/>
      <c r="CL67" s="363"/>
      <c r="CM67" s="363"/>
      <c r="CN67" s="363"/>
      <c r="CO67" s="363"/>
      <c r="CP67" s="363"/>
      <c r="CQ67" s="363"/>
      <c r="CR67" s="363"/>
      <c r="CS67" s="363"/>
      <c r="CT67" s="363"/>
      <c r="CU67" s="363"/>
      <c r="CV67" s="363"/>
      <c r="CW67" s="363"/>
      <c r="CX67" s="363"/>
      <c r="CY67" s="363"/>
      <c r="CZ67" s="363"/>
      <c r="DA67" s="363"/>
      <c r="DB67" s="363"/>
      <c r="DC67" s="363"/>
      <c r="DD67" s="364"/>
    </row>
    <row r="68" spans="1:108" ht="15" customHeight="1" x14ac:dyDescent="0.2">
      <c r="A68" s="73"/>
      <c r="B68" s="360" t="s">
        <v>100</v>
      </c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1"/>
      <c r="BU68" s="362"/>
      <c r="BV68" s="363"/>
      <c r="BW68" s="363"/>
      <c r="BX68" s="363"/>
      <c r="BY68" s="363"/>
      <c r="BZ68" s="363"/>
      <c r="CA68" s="363"/>
      <c r="CB68" s="363"/>
      <c r="CC68" s="363"/>
      <c r="CD68" s="363"/>
      <c r="CE68" s="363"/>
      <c r="CF68" s="363"/>
      <c r="CG68" s="363"/>
      <c r="CH68" s="363"/>
      <c r="CI68" s="363"/>
      <c r="CJ68" s="363"/>
      <c r="CK68" s="363"/>
      <c r="CL68" s="363"/>
      <c r="CM68" s="363"/>
      <c r="CN68" s="363"/>
      <c r="CO68" s="363"/>
      <c r="CP68" s="363"/>
      <c r="CQ68" s="363"/>
      <c r="CR68" s="363"/>
      <c r="CS68" s="363"/>
      <c r="CT68" s="363"/>
      <c r="CU68" s="363"/>
      <c r="CV68" s="363"/>
      <c r="CW68" s="363"/>
      <c r="CX68" s="363"/>
      <c r="CY68" s="363"/>
      <c r="CZ68" s="363"/>
      <c r="DA68" s="363"/>
      <c r="DB68" s="363"/>
      <c r="DC68" s="363"/>
      <c r="DD68" s="364"/>
    </row>
    <row r="69" spans="1:108" ht="15" customHeight="1" x14ac:dyDescent="0.2">
      <c r="A69" s="73"/>
      <c r="B69" s="360" t="s">
        <v>98</v>
      </c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1"/>
      <c r="BU69" s="362"/>
      <c r="BV69" s="363"/>
      <c r="BW69" s="363"/>
      <c r="BX69" s="363"/>
      <c r="BY69" s="363"/>
      <c r="BZ69" s="363"/>
      <c r="CA69" s="363"/>
      <c r="CB69" s="363"/>
      <c r="CC69" s="363"/>
      <c r="CD69" s="363"/>
      <c r="CE69" s="363"/>
      <c r="CF69" s="363"/>
      <c r="CG69" s="363"/>
      <c r="CH69" s="363"/>
      <c r="CI69" s="363"/>
      <c r="CJ69" s="363"/>
      <c r="CK69" s="363"/>
      <c r="CL69" s="363"/>
      <c r="CM69" s="363"/>
      <c r="CN69" s="363"/>
      <c r="CO69" s="363"/>
      <c r="CP69" s="363"/>
      <c r="CQ69" s="363"/>
      <c r="CR69" s="363"/>
      <c r="CS69" s="363"/>
      <c r="CT69" s="363"/>
      <c r="CU69" s="363"/>
      <c r="CV69" s="363"/>
      <c r="CW69" s="363"/>
      <c r="CX69" s="363"/>
      <c r="CY69" s="363"/>
      <c r="CZ69" s="363"/>
      <c r="DA69" s="363"/>
      <c r="DB69" s="363"/>
      <c r="DC69" s="363"/>
      <c r="DD69" s="364"/>
    </row>
    <row r="70" spans="1:108" ht="14.25" customHeight="1" x14ac:dyDescent="0.2">
      <c r="A70" s="73"/>
      <c r="B70" s="360" t="s">
        <v>101</v>
      </c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1"/>
      <c r="BU70" s="362"/>
      <c r="BV70" s="363"/>
      <c r="BW70" s="363"/>
      <c r="BX70" s="363"/>
      <c r="BY70" s="363"/>
      <c r="BZ70" s="363"/>
      <c r="CA70" s="363"/>
      <c r="CB70" s="363"/>
      <c r="CC70" s="363"/>
      <c r="CD70" s="363"/>
      <c r="CE70" s="363"/>
      <c r="CF70" s="363"/>
      <c r="CG70" s="363"/>
      <c r="CH70" s="363"/>
      <c r="CI70" s="363"/>
      <c r="CJ70" s="363"/>
      <c r="CK70" s="363"/>
      <c r="CL70" s="363"/>
      <c r="CM70" s="363"/>
      <c r="CN70" s="363"/>
      <c r="CO70" s="363"/>
      <c r="CP70" s="363"/>
      <c r="CQ70" s="363"/>
      <c r="CR70" s="363"/>
      <c r="CS70" s="363"/>
      <c r="CT70" s="363"/>
      <c r="CU70" s="363"/>
      <c r="CV70" s="363"/>
      <c r="CW70" s="363"/>
      <c r="CX70" s="363"/>
      <c r="CY70" s="363"/>
      <c r="CZ70" s="363"/>
      <c r="DA70" s="363"/>
      <c r="DB70" s="363"/>
      <c r="DC70" s="363"/>
      <c r="DD70" s="364"/>
    </row>
    <row r="71" spans="1:108" ht="15" customHeight="1" x14ac:dyDescent="0.2">
      <c r="A71" s="79"/>
      <c r="B71" s="360" t="s">
        <v>102</v>
      </c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1"/>
      <c r="BU71" s="362"/>
      <c r="BV71" s="363"/>
      <c r="BW71" s="363"/>
      <c r="BX71" s="363"/>
      <c r="BY71" s="363"/>
      <c r="BZ71" s="363"/>
      <c r="CA71" s="363"/>
      <c r="CB71" s="363"/>
      <c r="CC71" s="363"/>
      <c r="CD71" s="363"/>
      <c r="CE71" s="363"/>
      <c r="CF71" s="363"/>
      <c r="CG71" s="363"/>
      <c r="CH71" s="363"/>
      <c r="CI71" s="363"/>
      <c r="CJ71" s="363"/>
      <c r="CK71" s="363"/>
      <c r="CL71" s="363"/>
      <c r="CM71" s="363"/>
      <c r="CN71" s="363"/>
      <c r="CO71" s="363"/>
      <c r="CP71" s="363"/>
      <c r="CQ71" s="363"/>
      <c r="CR71" s="363"/>
      <c r="CS71" s="363"/>
      <c r="CT71" s="363"/>
      <c r="CU71" s="363"/>
      <c r="CV71" s="363"/>
      <c r="CW71" s="363"/>
      <c r="CX71" s="363"/>
      <c r="CY71" s="363"/>
      <c r="CZ71" s="363"/>
      <c r="DA71" s="363"/>
      <c r="DB71" s="363"/>
      <c r="DC71" s="363"/>
      <c r="DD71" s="364"/>
    </row>
    <row r="72" spans="1:108" ht="15" customHeight="1" x14ac:dyDescent="0.2">
      <c r="A72" s="73"/>
      <c r="B72" s="360" t="s">
        <v>103</v>
      </c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1"/>
      <c r="BU72" s="362"/>
      <c r="BV72" s="363"/>
      <c r="BW72" s="363"/>
      <c r="BX72" s="363"/>
      <c r="BY72" s="363"/>
      <c r="BZ72" s="363"/>
      <c r="CA72" s="363"/>
      <c r="CB72" s="363"/>
      <c r="CC72" s="363"/>
      <c r="CD72" s="363"/>
      <c r="CE72" s="363"/>
      <c r="CF72" s="363"/>
      <c r="CG72" s="363"/>
      <c r="CH72" s="363"/>
      <c r="CI72" s="363"/>
      <c r="CJ72" s="363"/>
      <c r="CK72" s="363"/>
      <c r="CL72" s="363"/>
      <c r="CM72" s="363"/>
      <c r="CN72" s="363"/>
      <c r="CO72" s="363"/>
      <c r="CP72" s="363"/>
      <c r="CQ72" s="363"/>
      <c r="CR72" s="363"/>
      <c r="CS72" s="363"/>
      <c r="CT72" s="363"/>
      <c r="CU72" s="363"/>
      <c r="CV72" s="363"/>
      <c r="CW72" s="363"/>
      <c r="CX72" s="363"/>
      <c r="CY72" s="363"/>
      <c r="CZ72" s="363"/>
      <c r="DA72" s="363"/>
      <c r="DB72" s="363"/>
      <c r="DC72" s="363"/>
      <c r="DD72" s="364"/>
    </row>
  </sheetData>
  <mergeCells count="138">
    <mergeCell ref="BU67:DD67"/>
    <mergeCell ref="B67:BT67"/>
    <mergeCell ref="BU66:DD66"/>
    <mergeCell ref="B66:BT66"/>
    <mergeCell ref="B60:BT60"/>
    <mergeCell ref="BU60:DD60"/>
    <mergeCell ref="B61:BT61"/>
    <mergeCell ref="BU61:DD61"/>
    <mergeCell ref="B62:BT62"/>
    <mergeCell ref="BU62:DD62"/>
    <mergeCell ref="B65:BT65"/>
    <mergeCell ref="BU65:DD65"/>
    <mergeCell ref="A1:DD1"/>
    <mergeCell ref="B63:BT63"/>
    <mergeCell ref="BU63:DD63"/>
    <mergeCell ref="B64:BT64"/>
    <mergeCell ref="BU64:DD64"/>
    <mergeCell ref="B57:BT57"/>
    <mergeCell ref="BU57:DD57"/>
    <mergeCell ref="B58:BT58"/>
    <mergeCell ref="BU58:DD58"/>
    <mergeCell ref="B59:BT59"/>
    <mergeCell ref="BU59:DD59"/>
    <mergeCell ref="B53:BT53"/>
    <mergeCell ref="BU53:DD53"/>
    <mergeCell ref="B54:BT54"/>
    <mergeCell ref="B41:BT41"/>
    <mergeCell ref="BU41:DD41"/>
    <mergeCell ref="B49:BT49"/>
    <mergeCell ref="BU49:DD49"/>
    <mergeCell ref="B56:BT56"/>
    <mergeCell ref="BU56:DD56"/>
    <mergeCell ref="B42:BT42"/>
    <mergeCell ref="BU42:DD42"/>
    <mergeCell ref="B43:BT43"/>
    <mergeCell ref="BU43:DD43"/>
    <mergeCell ref="B48:BT48"/>
    <mergeCell ref="BU48:DD48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U54:DD54"/>
    <mergeCell ref="B55:BT55"/>
    <mergeCell ref="BU55:DD55"/>
    <mergeCell ref="B50:BT50"/>
    <mergeCell ref="BU50:DD50"/>
    <mergeCell ref="B51:BT51"/>
    <mergeCell ref="BU51:DD51"/>
    <mergeCell ref="B52:BT52"/>
    <mergeCell ref="BU52:DD52"/>
    <mergeCell ref="B38:BT38"/>
    <mergeCell ref="BU38:DD38"/>
    <mergeCell ref="B39:BT39"/>
    <mergeCell ref="BU39:DD39"/>
    <mergeCell ref="B40:BT40"/>
    <mergeCell ref="BU40:DD40"/>
    <mergeCell ref="B35:BT35"/>
    <mergeCell ref="BU35:DD35"/>
    <mergeCell ref="B26:BT26"/>
    <mergeCell ref="BU26:DD26"/>
    <mergeCell ref="B32:BT32"/>
    <mergeCell ref="BU27:DD27"/>
    <mergeCell ref="B28:BT28"/>
    <mergeCell ref="BU28:DD28"/>
    <mergeCell ref="B29:BT29"/>
    <mergeCell ref="BU29:DD29"/>
    <mergeCell ref="BU32:DD32"/>
    <mergeCell ref="B36:BT36"/>
    <mergeCell ref="B37:BT37"/>
    <mergeCell ref="BU36:DD36"/>
    <mergeCell ref="BU37:DD37"/>
    <mergeCell ref="B31:BT31"/>
    <mergeCell ref="BU31:DD31"/>
    <mergeCell ref="B33:BT33"/>
    <mergeCell ref="A2:DD2"/>
    <mergeCell ref="B8:BT8"/>
    <mergeCell ref="B9:BT9"/>
    <mergeCell ref="B11:BT11"/>
    <mergeCell ref="BU6:DD6"/>
    <mergeCell ref="B7:BT7"/>
    <mergeCell ref="A6:BT6"/>
    <mergeCell ref="BU11:DD11"/>
    <mergeCell ref="B10:BT10"/>
    <mergeCell ref="BU7:DD7"/>
    <mergeCell ref="B30:BT30"/>
    <mergeCell ref="BU21:DD21"/>
    <mergeCell ref="A3:DD3"/>
    <mergeCell ref="A4:DD4"/>
    <mergeCell ref="B25:BT25"/>
    <mergeCell ref="BU25:DD25"/>
    <mergeCell ref="B27:BT27"/>
    <mergeCell ref="B12:BT12"/>
    <mergeCell ref="B23:BT23"/>
    <mergeCell ref="B15:BT15"/>
    <mergeCell ref="BU15:DD15"/>
    <mergeCell ref="B18:BT18"/>
    <mergeCell ref="BU18:DD18"/>
    <mergeCell ref="B17:BT17"/>
    <mergeCell ref="B14:BT14"/>
    <mergeCell ref="BU33:DD33"/>
    <mergeCell ref="B34:BT34"/>
    <mergeCell ref="BU34:DD34"/>
    <mergeCell ref="BU8:DD8"/>
    <mergeCell ref="BU9:DD9"/>
    <mergeCell ref="BU10:DD10"/>
    <mergeCell ref="BU12:DD12"/>
    <mergeCell ref="BU22:DD22"/>
    <mergeCell ref="BU24:DD24"/>
    <mergeCell ref="BU16:DD16"/>
    <mergeCell ref="BU17:DD17"/>
    <mergeCell ref="BU23:DD23"/>
    <mergeCell ref="BU14:DD14"/>
    <mergeCell ref="B19:BT19"/>
    <mergeCell ref="B22:BT22"/>
    <mergeCell ref="B24:BT24"/>
    <mergeCell ref="BU30:DD30"/>
    <mergeCell ref="B13:BT13"/>
    <mergeCell ref="BU13:DD13"/>
    <mergeCell ref="B16:BT16"/>
    <mergeCell ref="BU19:DD19"/>
    <mergeCell ref="B20:BT20"/>
    <mergeCell ref="BU20:DD20"/>
    <mergeCell ref="B21:BT21"/>
    <mergeCell ref="B69:BT69"/>
    <mergeCell ref="BU69:DD69"/>
    <mergeCell ref="B68:BT68"/>
    <mergeCell ref="B72:BT72"/>
    <mergeCell ref="BU72:DD72"/>
    <mergeCell ref="B70:BT70"/>
    <mergeCell ref="BU70:DD70"/>
    <mergeCell ref="BU71:DD71"/>
    <mergeCell ref="B71:BT71"/>
    <mergeCell ref="BU68:DD68"/>
  </mergeCells>
  <pageMargins left="0.47244094488188981" right="0.23622047244094491" top="0.35433070866141736" bottom="0.39370078740157483" header="0.19685039370078741" footer="0.19685039370078741"/>
  <pageSetup paperSize="9" scale="98" orientation="portrait" r:id="rId1"/>
  <headerFooter scaleWithDoc="0" alignWithMargins="0"/>
  <rowBreaks count="1" manualBreakCount="1">
    <brk id="38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view="pageBreakPreview" zoomScale="90" zoomScaleNormal="80" zoomScaleSheetLayoutView="90" workbookViewId="0">
      <selection activeCell="C115" sqref="C115"/>
    </sheetView>
  </sheetViews>
  <sheetFormatPr defaultRowHeight="12.75" x14ac:dyDescent="0.25"/>
  <cols>
    <col min="1" max="1" width="42.140625" style="19" customWidth="1"/>
    <col min="2" max="2" width="7" style="19" customWidth="1"/>
    <col min="3" max="3" width="26.42578125" style="19" customWidth="1"/>
    <col min="4" max="4" width="13.42578125" style="19" hidden="1" customWidth="1"/>
    <col min="5" max="5" width="17.140625" style="222" customWidth="1"/>
    <col min="6" max="7" width="16.140625" style="19" customWidth="1"/>
    <col min="8" max="8" width="20.140625" style="19" customWidth="1"/>
    <col min="9" max="9" width="14.42578125" style="19" customWidth="1"/>
    <col min="10" max="10" width="14.140625" style="19" customWidth="1"/>
    <col min="11" max="12" width="13.42578125" style="19" customWidth="1"/>
    <col min="13" max="13" width="21.85546875" style="19" customWidth="1"/>
    <col min="14" max="16384" width="9.140625" style="19"/>
  </cols>
  <sheetData>
    <row r="1" spans="1:13" ht="20.25" customHeight="1" x14ac:dyDescent="0.25">
      <c r="A1" s="414" t="s">
        <v>204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3" ht="18.75" customHeight="1" x14ac:dyDescent="0.25">
      <c r="A2" s="414" t="s">
        <v>860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3" ht="3.75" customHeight="1" x14ac:dyDescent="0.25">
      <c r="A3" s="153"/>
      <c r="B3" s="153"/>
      <c r="C3" s="153"/>
      <c r="D3" s="153"/>
      <c r="E3" s="159"/>
      <c r="F3" s="153"/>
      <c r="G3" s="153"/>
      <c r="H3" s="153"/>
      <c r="I3" s="153"/>
      <c r="J3" s="153"/>
      <c r="K3" s="153"/>
      <c r="L3" s="153"/>
    </row>
    <row r="4" spans="1:13" ht="21.75" customHeight="1" x14ac:dyDescent="0.25">
      <c r="A4" s="415" t="s">
        <v>0</v>
      </c>
      <c r="B4" s="415" t="s">
        <v>1</v>
      </c>
      <c r="C4" s="408" t="s">
        <v>227</v>
      </c>
      <c r="D4" s="409"/>
      <c r="E4" s="415" t="s">
        <v>2</v>
      </c>
      <c r="F4" s="415"/>
      <c r="G4" s="415"/>
      <c r="H4" s="415"/>
      <c r="I4" s="415"/>
      <c r="J4" s="415"/>
      <c r="K4" s="415"/>
      <c r="L4" s="415"/>
    </row>
    <row r="5" spans="1:13" ht="12.75" customHeight="1" x14ac:dyDescent="0.25">
      <c r="A5" s="415"/>
      <c r="B5" s="415"/>
      <c r="C5" s="410"/>
      <c r="D5" s="411"/>
      <c r="E5" s="416" t="s">
        <v>50</v>
      </c>
      <c r="F5" s="417" t="s">
        <v>4</v>
      </c>
      <c r="G5" s="417"/>
      <c r="H5" s="417"/>
      <c r="I5" s="417"/>
      <c r="J5" s="417"/>
      <c r="K5" s="417"/>
      <c r="L5" s="417"/>
    </row>
    <row r="6" spans="1:13" ht="64.5" customHeight="1" x14ac:dyDescent="0.25">
      <c r="A6" s="415"/>
      <c r="B6" s="415"/>
      <c r="C6" s="410"/>
      <c r="D6" s="411"/>
      <c r="E6" s="416"/>
      <c r="F6" s="418" t="s">
        <v>243</v>
      </c>
      <c r="G6" s="406" t="s">
        <v>244</v>
      </c>
      <c r="H6" s="418" t="s">
        <v>114</v>
      </c>
      <c r="I6" s="418" t="s">
        <v>115</v>
      </c>
      <c r="J6" s="418" t="s">
        <v>116</v>
      </c>
      <c r="K6" s="419" t="s">
        <v>117</v>
      </c>
      <c r="L6" s="420"/>
    </row>
    <row r="7" spans="1:13" ht="88.5" customHeight="1" x14ac:dyDescent="0.25">
      <c r="A7" s="415"/>
      <c r="B7" s="415"/>
      <c r="C7" s="412"/>
      <c r="D7" s="413"/>
      <c r="E7" s="416"/>
      <c r="F7" s="418"/>
      <c r="G7" s="407"/>
      <c r="H7" s="418"/>
      <c r="I7" s="418"/>
      <c r="J7" s="418"/>
      <c r="K7" s="20" t="s">
        <v>3</v>
      </c>
      <c r="L7" s="150" t="s">
        <v>5</v>
      </c>
    </row>
    <row r="8" spans="1:13" x14ac:dyDescent="0.25">
      <c r="A8" s="152">
        <v>1</v>
      </c>
      <c r="B8" s="152">
        <v>2</v>
      </c>
      <c r="C8" s="152">
        <v>3</v>
      </c>
      <c r="D8" s="152">
        <v>4</v>
      </c>
      <c r="E8" s="160">
        <v>5</v>
      </c>
      <c r="F8" s="152">
        <v>6</v>
      </c>
      <c r="G8" s="152"/>
      <c r="H8" s="152">
        <v>7</v>
      </c>
      <c r="I8" s="152">
        <v>8</v>
      </c>
      <c r="J8" s="152">
        <v>9</v>
      </c>
      <c r="K8" s="152">
        <v>10</v>
      </c>
      <c r="L8" s="152">
        <v>11</v>
      </c>
      <c r="M8" s="19">
        <v>1</v>
      </c>
    </row>
    <row r="9" spans="1:13" x14ac:dyDescent="0.25">
      <c r="A9" s="86" t="s">
        <v>6</v>
      </c>
      <c r="B9" s="151">
        <v>100</v>
      </c>
      <c r="C9" s="151" t="s">
        <v>7</v>
      </c>
      <c r="D9" s="151"/>
      <c r="E9" s="161">
        <f>SUM(F9+H9+I9+J9+K9+L9)</f>
        <v>118395911.83000001</v>
      </c>
      <c r="F9" s="161">
        <f>SUM(F12)</f>
        <v>86457290.000000015</v>
      </c>
      <c r="G9" s="161"/>
      <c r="H9" s="162">
        <f>SUM(H57)</f>
        <v>20717020.509999998</v>
      </c>
      <c r="I9" s="151"/>
      <c r="J9" s="151"/>
      <c r="K9" s="161">
        <f>SUM(K12+K71+K73+K72+K70)</f>
        <v>10952801.32</v>
      </c>
      <c r="L9" s="151">
        <f>SUM(L71)</f>
        <v>268800</v>
      </c>
      <c r="M9" s="19">
        <v>1</v>
      </c>
    </row>
    <row r="10" spans="1:13" ht="14.25" customHeight="1" x14ac:dyDescent="0.25">
      <c r="A10" s="28" t="s">
        <v>4</v>
      </c>
      <c r="B10" s="152"/>
      <c r="C10" s="152"/>
      <c r="D10" s="152"/>
      <c r="E10" s="160"/>
      <c r="F10" s="152"/>
      <c r="G10" s="152"/>
      <c r="H10" s="152"/>
      <c r="I10" s="152"/>
      <c r="J10" s="152"/>
      <c r="K10" s="152"/>
      <c r="L10" s="152"/>
      <c r="M10" s="19">
        <v>1</v>
      </c>
    </row>
    <row r="11" spans="1:13" x14ac:dyDescent="0.25">
      <c r="A11" s="29" t="s">
        <v>108</v>
      </c>
      <c r="B11" s="152">
        <v>110</v>
      </c>
      <c r="C11" s="152"/>
      <c r="D11" s="152">
        <v>120</v>
      </c>
      <c r="E11" s="160"/>
      <c r="F11" s="152" t="s">
        <v>7</v>
      </c>
      <c r="G11" s="152"/>
      <c r="H11" s="152" t="s">
        <v>7</v>
      </c>
      <c r="I11" s="152" t="s">
        <v>7</v>
      </c>
      <c r="J11" s="152" t="s">
        <v>7</v>
      </c>
      <c r="K11" s="152"/>
      <c r="L11" s="152" t="s">
        <v>7</v>
      </c>
      <c r="M11" s="19">
        <v>1</v>
      </c>
    </row>
    <row r="12" spans="1:13" x14ac:dyDescent="0.25">
      <c r="A12" s="29" t="s">
        <v>109</v>
      </c>
      <c r="B12" s="152">
        <v>120</v>
      </c>
      <c r="C12" s="93"/>
      <c r="D12" s="152">
        <v>131</v>
      </c>
      <c r="E12" s="161">
        <f>SUM(F12+H12+K12)</f>
        <v>97068270.580000013</v>
      </c>
      <c r="F12" s="161">
        <f>SUM(F14:F30)</f>
        <v>86457290.000000015</v>
      </c>
      <c r="G12" s="163"/>
      <c r="H12" s="152"/>
      <c r="I12" s="152"/>
      <c r="J12" s="152"/>
      <c r="K12" s="164">
        <f>SUM(K14:K54)</f>
        <v>10610980.58</v>
      </c>
      <c r="L12" s="152"/>
      <c r="M12" s="19">
        <v>1</v>
      </c>
    </row>
    <row r="13" spans="1:13" s="166" customFormat="1" ht="14.25" customHeight="1" x14ac:dyDescent="0.25">
      <c r="A13" s="85" t="s">
        <v>4</v>
      </c>
      <c r="B13" s="82"/>
      <c r="C13" s="82"/>
      <c r="D13" s="82"/>
      <c r="E13" s="161"/>
      <c r="F13" s="165"/>
      <c r="G13" s="165"/>
      <c r="H13" s="82"/>
      <c r="I13" s="82"/>
      <c r="J13" s="82"/>
      <c r="K13" s="164"/>
      <c r="L13" s="82"/>
      <c r="M13" s="19">
        <v>1</v>
      </c>
    </row>
    <row r="14" spans="1:13" s="166" customFormat="1" ht="27" customHeight="1" x14ac:dyDescent="0.25">
      <c r="A14" s="85" t="s">
        <v>416</v>
      </c>
      <c r="B14" s="81">
        <v>1201</v>
      </c>
      <c r="C14" s="93" t="s">
        <v>445</v>
      </c>
      <c r="D14" s="82">
        <v>131</v>
      </c>
      <c r="E14" s="161">
        <f t="shared" ref="E14:E54" si="0">SUM(F14+H14+K14)</f>
        <v>1594083.87</v>
      </c>
      <c r="F14" s="165">
        <v>1594083.87</v>
      </c>
      <c r="G14" s="165"/>
      <c r="H14" s="165"/>
      <c r="I14" s="165"/>
      <c r="J14" s="165"/>
      <c r="K14" s="167"/>
      <c r="L14" s="165"/>
      <c r="M14" s="19"/>
    </row>
    <row r="15" spans="1:13" s="166" customFormat="1" ht="14.25" customHeight="1" x14ac:dyDescent="0.25">
      <c r="A15" s="85" t="s">
        <v>417</v>
      </c>
      <c r="B15" s="81">
        <v>1202</v>
      </c>
      <c r="C15" s="93" t="s">
        <v>445</v>
      </c>
      <c r="D15" s="82">
        <v>131</v>
      </c>
      <c r="E15" s="161">
        <f t="shared" si="0"/>
        <v>5719336.8300000001</v>
      </c>
      <c r="F15" s="167">
        <v>5719336.8300000001</v>
      </c>
      <c r="G15" s="167"/>
      <c r="H15" s="165"/>
      <c r="I15" s="165"/>
      <c r="J15" s="165"/>
      <c r="K15" s="165"/>
      <c r="L15" s="165"/>
      <c r="M15" s="19"/>
    </row>
    <row r="16" spans="1:13" s="166" customFormat="1" ht="14.25" customHeight="1" x14ac:dyDescent="0.25">
      <c r="A16" s="85" t="s">
        <v>418</v>
      </c>
      <c r="B16" s="81">
        <v>1203</v>
      </c>
      <c r="C16" s="93" t="s">
        <v>445</v>
      </c>
      <c r="D16" s="82">
        <v>131</v>
      </c>
      <c r="E16" s="161">
        <f t="shared" si="0"/>
        <v>23768743.120000001</v>
      </c>
      <c r="F16" s="165">
        <v>23768743.120000001</v>
      </c>
      <c r="G16" s="165"/>
      <c r="H16" s="165"/>
      <c r="I16" s="165"/>
      <c r="J16" s="165"/>
      <c r="K16" s="165"/>
      <c r="L16" s="165"/>
      <c r="M16" s="19"/>
    </row>
    <row r="17" spans="1:13" s="166" customFormat="1" ht="43.5" customHeight="1" x14ac:dyDescent="0.25">
      <c r="A17" s="85" t="s">
        <v>446</v>
      </c>
      <c r="B17" s="81">
        <v>1204</v>
      </c>
      <c r="C17" s="93" t="s">
        <v>445</v>
      </c>
      <c r="D17" s="82">
        <v>131</v>
      </c>
      <c r="E17" s="161">
        <f t="shared" si="0"/>
        <v>6775129.46</v>
      </c>
      <c r="F17" s="165">
        <v>6775129.46</v>
      </c>
      <c r="G17" s="165"/>
      <c r="H17" s="165"/>
      <c r="I17" s="165"/>
      <c r="J17" s="165"/>
      <c r="K17" s="165"/>
      <c r="L17" s="165"/>
      <c r="M17" s="19"/>
    </row>
    <row r="18" spans="1:13" s="166" customFormat="1" ht="31.5" customHeight="1" x14ac:dyDescent="0.25">
      <c r="A18" s="85" t="s">
        <v>756</v>
      </c>
      <c r="B18" s="81">
        <v>1205</v>
      </c>
      <c r="C18" s="93" t="s">
        <v>445</v>
      </c>
      <c r="D18" s="82">
        <v>131</v>
      </c>
      <c r="E18" s="161">
        <f t="shared" si="0"/>
        <v>2501344.5699999998</v>
      </c>
      <c r="F18" s="165">
        <v>2501344.5699999998</v>
      </c>
      <c r="G18" s="165"/>
      <c r="H18" s="165"/>
      <c r="I18" s="165"/>
      <c r="J18" s="165"/>
      <c r="K18" s="165"/>
      <c r="L18" s="165"/>
      <c r="M18" s="19"/>
    </row>
    <row r="19" spans="1:13" s="166" customFormat="1" ht="15.75" customHeight="1" x14ac:dyDescent="0.25">
      <c r="A19" s="85" t="s">
        <v>757</v>
      </c>
      <c r="B19" s="81">
        <v>1206</v>
      </c>
      <c r="C19" s="93" t="s">
        <v>445</v>
      </c>
      <c r="D19" s="82">
        <v>131</v>
      </c>
      <c r="E19" s="161">
        <f t="shared" si="0"/>
        <v>2640998.5299999998</v>
      </c>
      <c r="F19" s="165">
        <v>2640998.5299999998</v>
      </c>
      <c r="G19" s="165"/>
      <c r="H19" s="165"/>
      <c r="I19" s="165"/>
      <c r="J19" s="165"/>
      <c r="K19" s="165"/>
      <c r="L19" s="165"/>
      <c r="M19" s="19"/>
    </row>
    <row r="20" spans="1:13" s="166" customFormat="1" ht="14.25" customHeight="1" x14ac:dyDescent="0.25">
      <c r="A20" s="85" t="s">
        <v>420</v>
      </c>
      <c r="B20" s="81">
        <v>1207</v>
      </c>
      <c r="C20" s="93" t="s">
        <v>445</v>
      </c>
      <c r="D20" s="82">
        <v>131</v>
      </c>
      <c r="E20" s="161">
        <f t="shared" si="0"/>
        <v>13902737.640000001</v>
      </c>
      <c r="F20" s="165">
        <v>13722737.640000001</v>
      </c>
      <c r="G20" s="165"/>
      <c r="H20" s="165"/>
      <c r="I20" s="165"/>
      <c r="J20" s="165"/>
      <c r="K20" s="165">
        <v>180000</v>
      </c>
      <c r="L20" s="165"/>
      <c r="M20" s="19"/>
    </row>
    <row r="21" spans="1:13" s="166" customFormat="1" ht="14.25" customHeight="1" x14ac:dyDescent="0.25">
      <c r="A21" s="85" t="s">
        <v>447</v>
      </c>
      <c r="B21" s="81">
        <v>1208</v>
      </c>
      <c r="C21" s="93" t="s">
        <v>445</v>
      </c>
      <c r="D21" s="82">
        <v>131</v>
      </c>
      <c r="E21" s="161">
        <f t="shared" si="0"/>
        <v>10323940.119999999</v>
      </c>
      <c r="F21" s="165">
        <v>10323940.119999999</v>
      </c>
      <c r="G21" s="165"/>
      <c r="H21" s="165"/>
      <c r="I21" s="165"/>
      <c r="J21" s="165"/>
      <c r="K21" s="165"/>
      <c r="L21" s="165"/>
      <c r="M21" s="19"/>
    </row>
    <row r="22" spans="1:13" s="166" customFormat="1" ht="26.25" customHeight="1" x14ac:dyDescent="0.25">
      <c r="A22" s="85" t="s">
        <v>422</v>
      </c>
      <c r="B22" s="81">
        <v>1209</v>
      </c>
      <c r="C22" s="93" t="s">
        <v>445</v>
      </c>
      <c r="D22" s="82">
        <v>131</v>
      </c>
      <c r="E22" s="161">
        <f t="shared" si="0"/>
        <v>5175258.5199999996</v>
      </c>
      <c r="F22" s="165">
        <v>5175258.5199999996</v>
      </c>
      <c r="G22" s="165"/>
      <c r="H22" s="165"/>
      <c r="I22" s="165"/>
      <c r="J22" s="165"/>
      <c r="K22" s="165"/>
      <c r="L22" s="165"/>
      <c r="M22" s="19"/>
    </row>
    <row r="23" spans="1:13" s="166" customFormat="1" ht="28.5" customHeight="1" x14ac:dyDescent="0.25">
      <c r="A23" s="85" t="s">
        <v>423</v>
      </c>
      <c r="B23" s="81">
        <v>1210</v>
      </c>
      <c r="C23" s="93" t="s">
        <v>445</v>
      </c>
      <c r="D23" s="82">
        <v>131</v>
      </c>
      <c r="E23" s="161">
        <f t="shared" si="0"/>
        <v>180000</v>
      </c>
      <c r="F23" s="165"/>
      <c r="G23" s="165"/>
      <c r="H23" s="165"/>
      <c r="I23" s="165"/>
      <c r="J23" s="165"/>
      <c r="K23" s="165">
        <v>180000</v>
      </c>
      <c r="L23" s="165"/>
      <c r="M23" s="19"/>
    </row>
    <row r="24" spans="1:13" s="166" customFormat="1" ht="14.25" customHeight="1" x14ac:dyDescent="0.25">
      <c r="A24" s="85" t="s">
        <v>424</v>
      </c>
      <c r="B24" s="81">
        <v>1211</v>
      </c>
      <c r="C24" s="93" t="s">
        <v>445</v>
      </c>
      <c r="D24" s="82">
        <v>131</v>
      </c>
      <c r="E24" s="161">
        <f t="shared" si="0"/>
        <v>3532453.39</v>
      </c>
      <c r="F24" s="165">
        <v>3532453.39</v>
      </c>
      <c r="G24" s="165"/>
      <c r="H24" s="165"/>
      <c r="I24" s="165"/>
      <c r="J24" s="165"/>
      <c r="K24" s="165"/>
      <c r="L24" s="165"/>
      <c r="M24" s="19"/>
    </row>
    <row r="25" spans="1:13" s="166" customFormat="1" ht="30.75" customHeight="1" x14ac:dyDescent="0.25">
      <c r="A25" s="85" t="s">
        <v>425</v>
      </c>
      <c r="B25" s="81">
        <v>1212</v>
      </c>
      <c r="C25" s="93" t="s">
        <v>445</v>
      </c>
      <c r="D25" s="82">
        <v>131</v>
      </c>
      <c r="E25" s="161">
        <f t="shared" si="0"/>
        <v>1879077.87</v>
      </c>
      <c r="F25" s="165">
        <v>1879077.87</v>
      </c>
      <c r="G25" s="165"/>
      <c r="H25" s="165"/>
      <c r="I25" s="165"/>
      <c r="J25" s="165"/>
      <c r="K25" s="165"/>
      <c r="L25" s="165"/>
      <c r="M25" s="19"/>
    </row>
    <row r="26" spans="1:13" s="166" customFormat="1" ht="14.25" customHeight="1" x14ac:dyDescent="0.25">
      <c r="A26" s="85" t="s">
        <v>426</v>
      </c>
      <c r="B26" s="81">
        <v>1213</v>
      </c>
      <c r="C26" s="93" t="s">
        <v>445</v>
      </c>
      <c r="D26" s="82">
        <v>131</v>
      </c>
      <c r="E26" s="161">
        <f t="shared" si="0"/>
        <v>1917602.43</v>
      </c>
      <c r="F26" s="165">
        <v>1617602.43</v>
      </c>
      <c r="G26" s="165"/>
      <c r="H26" s="165"/>
      <c r="I26" s="165"/>
      <c r="J26" s="165"/>
      <c r="K26" s="165">
        <v>300000</v>
      </c>
      <c r="L26" s="165"/>
      <c r="M26" s="19"/>
    </row>
    <row r="27" spans="1:13" s="166" customFormat="1" ht="14.25" customHeight="1" x14ac:dyDescent="0.25">
      <c r="A27" s="85" t="s">
        <v>809</v>
      </c>
      <c r="B27" s="81">
        <v>1214</v>
      </c>
      <c r="C27" s="93" t="s">
        <v>445</v>
      </c>
      <c r="D27" s="82">
        <v>131</v>
      </c>
      <c r="E27" s="161">
        <f t="shared" si="0"/>
        <v>971754.68</v>
      </c>
      <c r="F27" s="165">
        <v>971754.68</v>
      </c>
      <c r="G27" s="165"/>
      <c r="H27" s="165"/>
      <c r="I27" s="165"/>
      <c r="J27" s="165"/>
      <c r="K27" s="165"/>
      <c r="L27" s="165"/>
      <c r="M27" s="19"/>
    </row>
    <row r="28" spans="1:13" s="166" customFormat="1" ht="29.25" customHeight="1" x14ac:dyDescent="0.25">
      <c r="A28" s="85" t="s">
        <v>807</v>
      </c>
      <c r="B28" s="81">
        <v>1215</v>
      </c>
      <c r="C28" s="93" t="s">
        <v>445</v>
      </c>
      <c r="D28" s="82">
        <v>131</v>
      </c>
      <c r="E28" s="161">
        <f t="shared" si="0"/>
        <v>624006.01</v>
      </c>
      <c r="F28" s="165">
        <v>624006.01</v>
      </c>
      <c r="G28" s="165"/>
      <c r="H28" s="165"/>
      <c r="I28" s="165"/>
      <c r="J28" s="165"/>
      <c r="K28" s="165"/>
      <c r="L28" s="165"/>
      <c r="M28" s="19"/>
    </row>
    <row r="29" spans="1:13" s="166" customFormat="1" ht="14.25" customHeight="1" x14ac:dyDescent="0.25">
      <c r="A29" s="85" t="s">
        <v>808</v>
      </c>
      <c r="B29" s="81">
        <v>1216</v>
      </c>
      <c r="C29" s="93" t="s">
        <v>445</v>
      </c>
      <c r="D29" s="82">
        <v>131</v>
      </c>
      <c r="E29" s="161">
        <f t="shared" si="0"/>
        <v>624006</v>
      </c>
      <c r="F29" s="165">
        <v>624006</v>
      </c>
      <c r="G29" s="165"/>
      <c r="H29" s="165"/>
      <c r="I29" s="165"/>
      <c r="J29" s="165"/>
      <c r="K29" s="165"/>
      <c r="L29" s="165"/>
      <c r="M29" s="19"/>
    </row>
    <row r="30" spans="1:13" s="166" customFormat="1" ht="14.25" customHeight="1" x14ac:dyDescent="0.25">
      <c r="A30" s="85" t="s">
        <v>427</v>
      </c>
      <c r="B30" s="81">
        <v>1217</v>
      </c>
      <c r="C30" s="93" t="s">
        <v>445</v>
      </c>
      <c r="D30" s="82">
        <v>131</v>
      </c>
      <c r="E30" s="161">
        <f t="shared" si="0"/>
        <v>4986816.96</v>
      </c>
      <c r="F30" s="165">
        <v>4986816.96</v>
      </c>
      <c r="G30" s="165"/>
      <c r="H30" s="165"/>
      <c r="I30" s="165"/>
      <c r="J30" s="165"/>
      <c r="K30" s="165"/>
      <c r="L30" s="165"/>
      <c r="M30" s="19"/>
    </row>
    <row r="31" spans="1:13" s="166" customFormat="1" ht="45" customHeight="1" x14ac:dyDescent="0.25">
      <c r="A31" s="85" t="s">
        <v>429</v>
      </c>
      <c r="B31" s="81">
        <v>1218</v>
      </c>
      <c r="C31" s="93" t="s">
        <v>448</v>
      </c>
      <c r="D31" s="82">
        <v>131</v>
      </c>
      <c r="E31" s="161">
        <f t="shared" si="0"/>
        <v>3100000</v>
      </c>
      <c r="F31" s="165"/>
      <c r="G31" s="165"/>
      <c r="H31" s="165"/>
      <c r="I31" s="165"/>
      <c r="J31" s="165"/>
      <c r="K31" s="165">
        <v>3100000</v>
      </c>
      <c r="L31" s="165"/>
      <c r="M31" s="19"/>
    </row>
    <row r="32" spans="1:13" s="166" customFormat="1" ht="32.25" customHeight="1" x14ac:dyDescent="0.25">
      <c r="A32" s="85" t="s">
        <v>430</v>
      </c>
      <c r="B32" s="81">
        <v>1219</v>
      </c>
      <c r="C32" s="93" t="s">
        <v>448</v>
      </c>
      <c r="D32" s="82">
        <v>131</v>
      </c>
      <c r="E32" s="161">
        <f t="shared" si="0"/>
        <v>179000</v>
      </c>
      <c r="F32" s="165"/>
      <c r="G32" s="165"/>
      <c r="H32" s="165"/>
      <c r="I32" s="165"/>
      <c r="J32" s="165"/>
      <c r="K32" s="165">
        <v>179000</v>
      </c>
      <c r="L32" s="165"/>
      <c r="M32" s="19"/>
    </row>
    <row r="33" spans="1:13" s="166" customFormat="1" ht="32.25" customHeight="1" x14ac:dyDescent="0.25">
      <c r="A33" s="85" t="s">
        <v>753</v>
      </c>
      <c r="B33" s="81">
        <v>1220</v>
      </c>
      <c r="C33" s="93" t="s">
        <v>448</v>
      </c>
      <c r="D33" s="82">
        <v>131</v>
      </c>
      <c r="E33" s="161">
        <f t="shared" si="0"/>
        <v>215000</v>
      </c>
      <c r="F33" s="165"/>
      <c r="G33" s="165"/>
      <c r="H33" s="165"/>
      <c r="I33" s="165"/>
      <c r="J33" s="165"/>
      <c r="K33" s="165">
        <v>215000</v>
      </c>
      <c r="L33" s="165"/>
      <c r="M33" s="19"/>
    </row>
    <row r="34" spans="1:13" s="166" customFormat="1" ht="27" customHeight="1" x14ac:dyDescent="0.25">
      <c r="A34" s="85" t="s">
        <v>431</v>
      </c>
      <c r="B34" s="81">
        <v>1221</v>
      </c>
      <c r="C34" s="93" t="s">
        <v>448</v>
      </c>
      <c r="D34" s="82">
        <v>131</v>
      </c>
      <c r="E34" s="161">
        <f t="shared" si="0"/>
        <v>160000</v>
      </c>
      <c r="F34" s="165"/>
      <c r="G34" s="165"/>
      <c r="H34" s="165"/>
      <c r="I34" s="165"/>
      <c r="J34" s="165"/>
      <c r="K34" s="165">
        <v>160000</v>
      </c>
      <c r="L34" s="165"/>
      <c r="M34" s="19"/>
    </row>
    <row r="35" spans="1:13" s="166" customFormat="1" ht="14.25" customHeight="1" x14ac:dyDescent="0.25">
      <c r="A35" s="85" t="s">
        <v>432</v>
      </c>
      <c r="B35" s="81">
        <v>1222</v>
      </c>
      <c r="C35" s="93" t="s">
        <v>448</v>
      </c>
      <c r="D35" s="82">
        <v>131</v>
      </c>
      <c r="E35" s="161">
        <f t="shared" si="0"/>
        <v>380000</v>
      </c>
      <c r="F35" s="165"/>
      <c r="G35" s="165"/>
      <c r="H35" s="165"/>
      <c r="I35" s="165"/>
      <c r="J35" s="165"/>
      <c r="K35" s="165">
        <v>380000</v>
      </c>
      <c r="L35" s="165"/>
      <c r="M35" s="19"/>
    </row>
    <row r="36" spans="1:13" s="166" customFormat="1" ht="14.25" customHeight="1" x14ac:dyDescent="0.25">
      <c r="A36" s="85" t="s">
        <v>433</v>
      </c>
      <c r="B36" s="81">
        <v>1223</v>
      </c>
      <c r="C36" s="93" t="s">
        <v>448</v>
      </c>
      <c r="D36" s="82">
        <v>131</v>
      </c>
      <c r="E36" s="161">
        <f t="shared" si="0"/>
        <v>220000</v>
      </c>
      <c r="F36" s="165"/>
      <c r="G36" s="165"/>
      <c r="H36" s="165"/>
      <c r="I36" s="165"/>
      <c r="J36" s="165"/>
      <c r="K36" s="165">
        <v>220000</v>
      </c>
      <c r="L36" s="165"/>
      <c r="M36" s="19"/>
    </row>
    <row r="37" spans="1:13" s="166" customFormat="1" ht="14.25" customHeight="1" x14ac:dyDescent="0.25">
      <c r="A37" s="85" t="s">
        <v>752</v>
      </c>
      <c r="B37" s="81">
        <v>1224</v>
      </c>
      <c r="C37" s="93" t="s">
        <v>448</v>
      </c>
      <c r="D37" s="82">
        <v>131</v>
      </c>
      <c r="E37" s="161">
        <f t="shared" si="0"/>
        <v>112000</v>
      </c>
      <c r="F37" s="165"/>
      <c r="G37" s="165"/>
      <c r="H37" s="165"/>
      <c r="I37" s="165"/>
      <c r="J37" s="165"/>
      <c r="K37" s="165">
        <v>112000</v>
      </c>
      <c r="L37" s="165"/>
      <c r="M37" s="19"/>
    </row>
    <row r="38" spans="1:13" s="166" customFormat="1" ht="14.25" customHeight="1" x14ac:dyDescent="0.25">
      <c r="A38" s="85" t="s">
        <v>434</v>
      </c>
      <c r="B38" s="81">
        <v>1225</v>
      </c>
      <c r="C38" s="93" t="s">
        <v>448</v>
      </c>
      <c r="D38" s="82">
        <v>131</v>
      </c>
      <c r="E38" s="161">
        <f t="shared" si="0"/>
        <v>140000</v>
      </c>
      <c r="F38" s="165"/>
      <c r="G38" s="165"/>
      <c r="H38" s="165"/>
      <c r="I38" s="165"/>
      <c r="J38" s="165"/>
      <c r="K38" s="165">
        <v>140000</v>
      </c>
      <c r="L38" s="165"/>
      <c r="M38" s="19"/>
    </row>
    <row r="39" spans="1:13" s="166" customFormat="1" ht="14.25" customHeight="1" x14ac:dyDescent="0.25">
      <c r="A39" s="85" t="s">
        <v>435</v>
      </c>
      <c r="B39" s="81">
        <v>1226</v>
      </c>
      <c r="C39" s="93" t="s">
        <v>448</v>
      </c>
      <c r="D39" s="82">
        <v>131</v>
      </c>
      <c r="E39" s="161">
        <f t="shared" si="0"/>
        <v>160000</v>
      </c>
      <c r="F39" s="165"/>
      <c r="G39" s="165"/>
      <c r="H39" s="165"/>
      <c r="I39" s="165"/>
      <c r="J39" s="165"/>
      <c r="K39" s="165">
        <v>160000</v>
      </c>
      <c r="L39" s="165"/>
      <c r="M39" s="19"/>
    </row>
    <row r="40" spans="1:13" s="166" customFormat="1" ht="14.25" customHeight="1" x14ac:dyDescent="0.25">
      <c r="A40" s="85" t="s">
        <v>436</v>
      </c>
      <c r="B40" s="81">
        <v>1227</v>
      </c>
      <c r="C40" s="93" t="s">
        <v>448</v>
      </c>
      <c r="D40" s="82">
        <v>131</v>
      </c>
      <c r="E40" s="161">
        <f t="shared" si="0"/>
        <v>230000</v>
      </c>
      <c r="F40" s="165"/>
      <c r="G40" s="165"/>
      <c r="H40" s="165"/>
      <c r="I40" s="165"/>
      <c r="J40" s="165"/>
      <c r="K40" s="165">
        <v>230000</v>
      </c>
      <c r="L40" s="165"/>
      <c r="M40" s="19"/>
    </row>
    <row r="41" spans="1:13" s="166" customFormat="1" ht="14.25" customHeight="1" x14ac:dyDescent="0.25">
      <c r="A41" s="85" t="s">
        <v>437</v>
      </c>
      <c r="B41" s="81">
        <v>1228</v>
      </c>
      <c r="C41" s="93" t="s">
        <v>448</v>
      </c>
      <c r="D41" s="82">
        <v>131</v>
      </c>
      <c r="E41" s="161">
        <f t="shared" si="0"/>
        <v>156000</v>
      </c>
      <c r="F41" s="165"/>
      <c r="G41" s="165"/>
      <c r="H41" s="165"/>
      <c r="I41" s="165"/>
      <c r="J41" s="165"/>
      <c r="K41" s="165">
        <v>156000</v>
      </c>
      <c r="L41" s="165"/>
      <c r="M41" s="19"/>
    </row>
    <row r="42" spans="1:13" s="166" customFormat="1" ht="14.25" customHeight="1" x14ac:dyDescent="0.25">
      <c r="A42" s="85" t="s">
        <v>438</v>
      </c>
      <c r="B42" s="81">
        <v>1229</v>
      </c>
      <c r="C42" s="93" t="s">
        <v>448</v>
      </c>
      <c r="D42" s="82">
        <v>131</v>
      </c>
      <c r="E42" s="161">
        <f t="shared" si="0"/>
        <v>140000</v>
      </c>
      <c r="F42" s="165"/>
      <c r="G42" s="165"/>
      <c r="H42" s="165"/>
      <c r="I42" s="165"/>
      <c r="J42" s="165"/>
      <c r="K42" s="165">
        <v>140000</v>
      </c>
      <c r="L42" s="165"/>
      <c r="M42" s="19"/>
    </row>
    <row r="43" spans="1:13" s="166" customFormat="1" ht="14.25" customHeight="1" x14ac:dyDescent="0.25">
      <c r="A43" s="85" t="s">
        <v>439</v>
      </c>
      <c r="B43" s="81">
        <v>1230</v>
      </c>
      <c r="C43" s="93" t="s">
        <v>448</v>
      </c>
      <c r="D43" s="82">
        <v>131</v>
      </c>
      <c r="E43" s="161">
        <f t="shared" si="0"/>
        <v>194000</v>
      </c>
      <c r="F43" s="165"/>
      <c r="G43" s="165"/>
      <c r="H43" s="165"/>
      <c r="I43" s="165"/>
      <c r="J43" s="165"/>
      <c r="K43" s="165">
        <v>194000</v>
      </c>
      <c r="L43" s="165"/>
      <c r="M43" s="19"/>
    </row>
    <row r="44" spans="1:13" s="166" customFormat="1" ht="14.25" customHeight="1" x14ac:dyDescent="0.25">
      <c r="A44" s="85" t="s">
        <v>440</v>
      </c>
      <c r="B44" s="81">
        <v>1231</v>
      </c>
      <c r="C44" s="93" t="s">
        <v>448</v>
      </c>
      <c r="D44" s="82">
        <v>131</v>
      </c>
      <c r="E44" s="161">
        <f t="shared" si="0"/>
        <v>262000</v>
      </c>
      <c r="F44" s="165"/>
      <c r="G44" s="165"/>
      <c r="H44" s="165"/>
      <c r="I44" s="165"/>
      <c r="J44" s="165"/>
      <c r="K44" s="165">
        <v>262000</v>
      </c>
      <c r="L44" s="165"/>
      <c r="M44" s="19"/>
    </row>
    <row r="45" spans="1:13" s="166" customFormat="1" ht="14.25" customHeight="1" x14ac:dyDescent="0.25">
      <c r="A45" s="85" t="s">
        <v>444</v>
      </c>
      <c r="B45" s="81">
        <v>1232</v>
      </c>
      <c r="C45" s="93" t="s">
        <v>448</v>
      </c>
      <c r="D45" s="82">
        <v>131</v>
      </c>
      <c r="E45" s="161">
        <f t="shared" si="0"/>
        <v>0</v>
      </c>
      <c r="F45" s="165"/>
      <c r="G45" s="165"/>
      <c r="H45" s="165"/>
      <c r="I45" s="165"/>
      <c r="J45" s="165"/>
      <c r="K45" s="165"/>
      <c r="L45" s="165"/>
      <c r="M45" s="19"/>
    </row>
    <row r="46" spans="1:13" s="166" customFormat="1" ht="14.25" customHeight="1" x14ac:dyDescent="0.25">
      <c r="A46" s="85" t="s">
        <v>755</v>
      </c>
      <c r="B46" s="81">
        <v>1233</v>
      </c>
      <c r="C46" s="93" t="s">
        <v>448</v>
      </c>
      <c r="D46" s="82">
        <v>131</v>
      </c>
      <c r="E46" s="161">
        <f t="shared" si="0"/>
        <v>110000</v>
      </c>
      <c r="F46" s="165"/>
      <c r="G46" s="165"/>
      <c r="H46" s="165"/>
      <c r="I46" s="165"/>
      <c r="J46" s="165"/>
      <c r="K46" s="165">
        <v>110000</v>
      </c>
      <c r="L46" s="165"/>
      <c r="M46" s="19"/>
    </row>
    <row r="47" spans="1:13" s="166" customFormat="1" ht="14.25" customHeight="1" x14ac:dyDescent="0.25">
      <c r="A47" s="85" t="s">
        <v>754</v>
      </c>
      <c r="B47" s="81">
        <v>1234</v>
      </c>
      <c r="C47" s="93" t="s">
        <v>448</v>
      </c>
      <c r="D47" s="82">
        <v>131</v>
      </c>
      <c r="E47" s="161">
        <f t="shared" si="0"/>
        <v>0</v>
      </c>
      <c r="F47" s="165"/>
      <c r="G47" s="165"/>
      <c r="H47" s="165"/>
      <c r="I47" s="165"/>
      <c r="J47" s="165"/>
      <c r="K47" s="165"/>
      <c r="L47" s="165"/>
      <c r="M47" s="19"/>
    </row>
    <row r="48" spans="1:13" s="166" customFormat="1" ht="14.25" customHeight="1" x14ac:dyDescent="0.25">
      <c r="A48" s="85" t="s">
        <v>862</v>
      </c>
      <c r="B48" s="81">
        <v>1235</v>
      </c>
      <c r="C48" s="93" t="s">
        <v>448</v>
      </c>
      <c r="D48" s="82">
        <v>131</v>
      </c>
      <c r="E48" s="161">
        <f t="shared" si="0"/>
        <v>78000</v>
      </c>
      <c r="F48" s="165"/>
      <c r="G48" s="165"/>
      <c r="H48" s="165"/>
      <c r="I48" s="165"/>
      <c r="J48" s="165"/>
      <c r="K48" s="165">
        <v>78000</v>
      </c>
      <c r="L48" s="165"/>
      <c r="M48" s="19"/>
    </row>
    <row r="49" spans="1:13" s="166" customFormat="1" ht="14.25" customHeight="1" x14ac:dyDescent="0.25">
      <c r="A49" s="85" t="s">
        <v>863</v>
      </c>
      <c r="B49" s="81">
        <v>1236</v>
      </c>
      <c r="C49" s="93" t="s">
        <v>448</v>
      </c>
      <c r="D49" s="82">
        <v>131</v>
      </c>
      <c r="E49" s="161">
        <f t="shared" si="0"/>
        <v>125000</v>
      </c>
      <c r="F49" s="165"/>
      <c r="G49" s="165"/>
      <c r="H49" s="165"/>
      <c r="I49" s="165"/>
      <c r="J49" s="165"/>
      <c r="K49" s="165">
        <v>125000</v>
      </c>
      <c r="L49" s="165"/>
      <c r="M49" s="19"/>
    </row>
    <row r="50" spans="1:13" s="166" customFormat="1" ht="14.25" customHeight="1" x14ac:dyDescent="0.25">
      <c r="A50" s="85" t="s">
        <v>864</v>
      </c>
      <c r="B50" s="81">
        <v>1237</v>
      </c>
      <c r="C50" s="93" t="s">
        <v>448</v>
      </c>
      <c r="D50" s="82">
        <v>131</v>
      </c>
      <c r="E50" s="161">
        <f t="shared" si="0"/>
        <v>200000</v>
      </c>
      <c r="F50" s="165"/>
      <c r="G50" s="165"/>
      <c r="H50" s="165"/>
      <c r="I50" s="165"/>
      <c r="J50" s="165"/>
      <c r="K50" s="165">
        <v>200000</v>
      </c>
      <c r="L50" s="165"/>
      <c r="M50" s="19"/>
    </row>
    <row r="51" spans="1:13" s="166" customFormat="1" ht="28.5" customHeight="1" x14ac:dyDescent="0.25">
      <c r="A51" s="85" t="s">
        <v>441</v>
      </c>
      <c r="B51" s="81">
        <v>1238</v>
      </c>
      <c r="C51" s="93" t="s">
        <v>448</v>
      </c>
      <c r="D51" s="82">
        <v>131</v>
      </c>
      <c r="E51" s="161">
        <f t="shared" si="0"/>
        <v>1150000</v>
      </c>
      <c r="F51" s="165"/>
      <c r="G51" s="165"/>
      <c r="H51" s="165"/>
      <c r="I51" s="165"/>
      <c r="J51" s="165"/>
      <c r="K51" s="167">
        <v>1150000</v>
      </c>
      <c r="L51" s="165"/>
      <c r="M51" s="19"/>
    </row>
    <row r="52" spans="1:13" s="166" customFormat="1" ht="42.75" customHeight="1" x14ac:dyDescent="0.25">
      <c r="A52" s="85" t="s">
        <v>449</v>
      </c>
      <c r="B52" s="81">
        <v>1239</v>
      </c>
      <c r="C52" s="93" t="s">
        <v>448</v>
      </c>
      <c r="D52" s="82">
        <v>131</v>
      </c>
      <c r="E52" s="161">
        <f t="shared" si="0"/>
        <v>3227437.58</v>
      </c>
      <c r="F52" s="165"/>
      <c r="G52" s="165"/>
      <c r="H52" s="165"/>
      <c r="I52" s="165"/>
      <c r="J52" s="165"/>
      <c r="K52" s="167">
        <v>3227437.58</v>
      </c>
      <c r="L52" s="165"/>
      <c r="M52" s="19"/>
    </row>
    <row r="53" spans="1:13" s="166" customFormat="1" ht="14.25" customHeight="1" x14ac:dyDescent="0.25">
      <c r="A53" s="80" t="s">
        <v>443</v>
      </c>
      <c r="B53" s="81">
        <v>1240</v>
      </c>
      <c r="C53" s="93" t="s">
        <v>448</v>
      </c>
      <c r="D53" s="82">
        <v>131</v>
      </c>
      <c r="E53" s="161">
        <f t="shared" si="0"/>
        <v>1500</v>
      </c>
      <c r="F53" s="165"/>
      <c r="G53" s="165"/>
      <c r="H53" s="165"/>
      <c r="I53" s="165"/>
      <c r="J53" s="165"/>
      <c r="K53" s="167">
        <v>1500</v>
      </c>
      <c r="L53" s="165"/>
      <c r="M53" s="19"/>
    </row>
    <row r="54" spans="1:13" s="166" customFormat="1" ht="14.25" customHeight="1" x14ac:dyDescent="0.25">
      <c r="A54" s="168" t="s">
        <v>450</v>
      </c>
      <c r="B54" s="81">
        <v>1241</v>
      </c>
      <c r="C54" s="93" t="s">
        <v>448</v>
      </c>
      <c r="D54" s="82">
        <v>131</v>
      </c>
      <c r="E54" s="161">
        <f t="shared" si="0"/>
        <v>-588957</v>
      </c>
      <c r="F54" s="165"/>
      <c r="G54" s="165"/>
      <c r="H54" s="165"/>
      <c r="I54" s="165"/>
      <c r="J54" s="165"/>
      <c r="K54" s="167">
        <v>-588957</v>
      </c>
      <c r="L54" s="165"/>
      <c r="M54" s="19"/>
    </row>
    <row r="55" spans="1:13" ht="25.5" x14ac:dyDescent="0.25">
      <c r="A55" s="83" t="s">
        <v>110</v>
      </c>
      <c r="B55" s="152">
        <v>130</v>
      </c>
      <c r="C55" s="152" t="s">
        <v>451</v>
      </c>
      <c r="D55" s="152" t="s">
        <v>451</v>
      </c>
      <c r="E55" s="160"/>
      <c r="F55" s="152" t="s">
        <v>7</v>
      </c>
      <c r="G55" s="152"/>
      <c r="H55" s="152" t="s">
        <v>7</v>
      </c>
      <c r="I55" s="152" t="s">
        <v>7</v>
      </c>
      <c r="J55" s="152" t="s">
        <v>7</v>
      </c>
      <c r="K55" s="160"/>
      <c r="L55" s="152" t="s">
        <v>7</v>
      </c>
    </row>
    <row r="56" spans="1:13" ht="51" x14ac:dyDescent="0.25">
      <c r="A56" s="29" t="s">
        <v>111</v>
      </c>
      <c r="B56" s="152">
        <v>140</v>
      </c>
      <c r="C56" s="152" t="s">
        <v>451</v>
      </c>
      <c r="D56" s="152" t="s">
        <v>451</v>
      </c>
      <c r="E56" s="160"/>
      <c r="F56" s="152" t="s">
        <v>7</v>
      </c>
      <c r="G56" s="152"/>
      <c r="H56" s="152" t="s">
        <v>7</v>
      </c>
      <c r="I56" s="152" t="s">
        <v>7</v>
      </c>
      <c r="J56" s="152" t="s">
        <v>7</v>
      </c>
      <c r="K56" s="152"/>
      <c r="L56" s="152" t="s">
        <v>7</v>
      </c>
    </row>
    <row r="57" spans="1:13" x14ac:dyDescent="0.25">
      <c r="A57" s="29" t="s">
        <v>112</v>
      </c>
      <c r="B57" s="152">
        <v>150</v>
      </c>
      <c r="C57" s="152"/>
      <c r="D57" s="152">
        <v>180</v>
      </c>
      <c r="E57" s="161">
        <f>SUM(H57)</f>
        <v>20717020.509999998</v>
      </c>
      <c r="F57" s="152" t="s">
        <v>7</v>
      </c>
      <c r="G57" s="152"/>
      <c r="H57" s="164">
        <f>SUM(H59:H69)</f>
        <v>20717020.509999998</v>
      </c>
      <c r="I57" s="152"/>
      <c r="J57" s="152" t="s">
        <v>7</v>
      </c>
      <c r="K57" s="152" t="s">
        <v>7</v>
      </c>
      <c r="L57" s="152" t="s">
        <v>7</v>
      </c>
    </row>
    <row r="58" spans="1:13" ht="14.25" customHeight="1" x14ac:dyDescent="0.25">
      <c r="A58" s="28" t="s">
        <v>4</v>
      </c>
      <c r="B58" s="152"/>
      <c r="C58" s="152"/>
      <c r="D58" s="152"/>
      <c r="E58" s="160"/>
      <c r="F58" s="152"/>
      <c r="G58" s="152"/>
      <c r="H58" s="152"/>
      <c r="I58" s="152"/>
      <c r="J58" s="152"/>
      <c r="K58" s="152"/>
      <c r="L58" s="152"/>
    </row>
    <row r="59" spans="1:13" ht="38.25" x14ac:dyDescent="0.25">
      <c r="A59" s="29" t="s">
        <v>452</v>
      </c>
      <c r="B59" s="152">
        <v>1501</v>
      </c>
      <c r="C59" s="93" t="s">
        <v>453</v>
      </c>
      <c r="D59" s="152">
        <v>183</v>
      </c>
      <c r="E59" s="161">
        <f t="shared" ref="E59:E70" si="1">SUM(F59+H59+K59)</f>
        <v>7122132</v>
      </c>
      <c r="F59" s="152"/>
      <c r="G59" s="152"/>
      <c r="H59" s="164">
        <v>7122132</v>
      </c>
      <c r="I59" s="152"/>
      <c r="J59" s="152"/>
      <c r="K59" s="152"/>
      <c r="L59" s="152"/>
    </row>
    <row r="60" spans="1:13" ht="89.25" x14ac:dyDescent="0.25">
      <c r="A60" s="29" t="s">
        <v>454</v>
      </c>
      <c r="B60" s="152">
        <v>1502</v>
      </c>
      <c r="C60" s="93" t="s">
        <v>455</v>
      </c>
      <c r="D60" s="270">
        <v>183</v>
      </c>
      <c r="E60" s="161">
        <f t="shared" si="1"/>
        <v>0</v>
      </c>
      <c r="F60" s="152"/>
      <c r="G60" s="152"/>
      <c r="H60" s="164"/>
      <c r="I60" s="152"/>
      <c r="J60" s="152"/>
      <c r="K60" s="152"/>
      <c r="L60" s="152"/>
    </row>
    <row r="61" spans="1:13" ht="51" x14ac:dyDescent="0.25">
      <c r="A61" s="29" t="s">
        <v>456</v>
      </c>
      <c r="B61" s="152">
        <v>1503</v>
      </c>
      <c r="C61" s="93" t="s">
        <v>457</v>
      </c>
      <c r="D61" s="270">
        <v>183</v>
      </c>
      <c r="E61" s="161">
        <f t="shared" si="1"/>
        <v>286053</v>
      </c>
      <c r="F61" s="152"/>
      <c r="G61" s="152"/>
      <c r="H61" s="164">
        <v>286053</v>
      </c>
      <c r="I61" s="152"/>
      <c r="J61" s="152"/>
      <c r="K61" s="152"/>
      <c r="L61" s="152"/>
    </row>
    <row r="62" spans="1:13" ht="38.25" x14ac:dyDescent="0.25">
      <c r="A62" s="29" t="s">
        <v>458</v>
      </c>
      <c r="B62" s="152">
        <v>1504</v>
      </c>
      <c r="C62" s="93" t="s">
        <v>459</v>
      </c>
      <c r="D62" s="270">
        <v>183</v>
      </c>
      <c r="E62" s="161">
        <f t="shared" si="1"/>
        <v>0</v>
      </c>
      <c r="F62" s="152"/>
      <c r="G62" s="152"/>
      <c r="H62" s="169"/>
      <c r="I62" s="152"/>
      <c r="J62" s="152"/>
      <c r="K62" s="152"/>
      <c r="L62" s="152"/>
    </row>
    <row r="63" spans="1:13" ht="25.5" x14ac:dyDescent="0.25">
      <c r="A63" s="29" t="s">
        <v>460</v>
      </c>
      <c r="B63" s="152">
        <v>1505</v>
      </c>
      <c r="C63" s="93" t="s">
        <v>459</v>
      </c>
      <c r="D63" s="270">
        <v>183</v>
      </c>
      <c r="E63" s="161">
        <f t="shared" si="1"/>
        <v>0</v>
      </c>
      <c r="F63" s="152"/>
      <c r="G63" s="152"/>
      <c r="H63" s="164"/>
      <c r="I63" s="152"/>
      <c r="J63" s="152"/>
      <c r="K63" s="152"/>
      <c r="L63" s="152"/>
    </row>
    <row r="64" spans="1:13" ht="38.25" x14ac:dyDescent="0.25">
      <c r="A64" s="29" t="s">
        <v>461</v>
      </c>
      <c r="B64" s="152">
        <v>1506</v>
      </c>
      <c r="C64" s="93" t="s">
        <v>462</v>
      </c>
      <c r="D64" s="270">
        <v>183</v>
      </c>
      <c r="E64" s="161">
        <f t="shared" si="1"/>
        <v>1492500</v>
      </c>
      <c r="F64" s="152"/>
      <c r="G64" s="152"/>
      <c r="H64" s="164">
        <v>1492500</v>
      </c>
      <c r="I64" s="152"/>
      <c r="J64" s="152"/>
      <c r="K64" s="152"/>
      <c r="L64" s="152"/>
    </row>
    <row r="65" spans="1:13" ht="51" x14ac:dyDescent="0.25">
      <c r="A65" s="29" t="s">
        <v>463</v>
      </c>
      <c r="B65" s="152">
        <v>1507</v>
      </c>
      <c r="C65" s="93" t="s">
        <v>464</v>
      </c>
      <c r="D65" s="270">
        <v>183</v>
      </c>
      <c r="E65" s="161">
        <f t="shared" si="1"/>
        <v>158800</v>
      </c>
      <c r="F65" s="152"/>
      <c r="G65" s="152"/>
      <c r="H65" s="164">
        <v>158800</v>
      </c>
      <c r="I65" s="152"/>
      <c r="J65" s="152"/>
      <c r="K65" s="152"/>
      <c r="L65" s="152"/>
    </row>
    <row r="66" spans="1:13" ht="38.25" x14ac:dyDescent="0.25">
      <c r="A66" s="29" t="s">
        <v>465</v>
      </c>
      <c r="B66" s="152">
        <v>1508</v>
      </c>
      <c r="C66" s="93" t="s">
        <v>466</v>
      </c>
      <c r="D66" s="270">
        <v>183</v>
      </c>
      <c r="E66" s="161">
        <f t="shared" si="1"/>
        <v>2579560</v>
      </c>
      <c r="F66" s="152"/>
      <c r="G66" s="152"/>
      <c r="H66" s="164">
        <v>2579560</v>
      </c>
      <c r="I66" s="152"/>
      <c r="J66" s="152"/>
      <c r="K66" s="152"/>
      <c r="L66" s="152"/>
    </row>
    <row r="67" spans="1:13" ht="25.5" x14ac:dyDescent="0.25">
      <c r="A67" s="29" t="s">
        <v>467</v>
      </c>
      <c r="B67" s="152">
        <v>1509</v>
      </c>
      <c r="C67" s="93" t="s">
        <v>468</v>
      </c>
      <c r="D67" s="270">
        <v>183</v>
      </c>
      <c r="E67" s="161">
        <f t="shared" si="1"/>
        <v>708807.51</v>
      </c>
      <c r="F67" s="152"/>
      <c r="G67" s="152"/>
      <c r="H67" s="164">
        <v>708807.51</v>
      </c>
      <c r="I67" s="152"/>
      <c r="J67" s="152"/>
      <c r="K67" s="152"/>
      <c r="L67" s="152"/>
    </row>
    <row r="68" spans="1:13" ht="76.5" x14ac:dyDescent="0.25">
      <c r="A68" s="29" t="s">
        <v>759</v>
      </c>
      <c r="B68" s="269">
        <v>1510</v>
      </c>
      <c r="C68" s="93" t="s">
        <v>760</v>
      </c>
      <c r="D68" s="270">
        <v>183</v>
      </c>
      <c r="E68" s="161">
        <f t="shared" si="1"/>
        <v>0</v>
      </c>
      <c r="F68" s="269"/>
      <c r="G68" s="269"/>
      <c r="H68" s="164"/>
      <c r="I68" s="269"/>
      <c r="J68" s="269"/>
      <c r="K68" s="269"/>
      <c r="L68" s="269"/>
    </row>
    <row r="69" spans="1:13" ht="51" x14ac:dyDescent="0.25">
      <c r="A69" s="29" t="s">
        <v>469</v>
      </c>
      <c r="B69" s="152">
        <v>1511</v>
      </c>
      <c r="C69" s="93" t="s">
        <v>470</v>
      </c>
      <c r="D69" s="270">
        <v>183</v>
      </c>
      <c r="E69" s="161">
        <f t="shared" si="1"/>
        <v>8369168</v>
      </c>
      <c r="F69" s="152"/>
      <c r="G69" s="152"/>
      <c r="H69" s="164">
        <v>8369168</v>
      </c>
      <c r="I69" s="152"/>
      <c r="J69" s="152"/>
      <c r="K69" s="152"/>
      <c r="L69" s="152"/>
    </row>
    <row r="70" spans="1:13" x14ac:dyDescent="0.25">
      <c r="A70" s="29" t="s">
        <v>846</v>
      </c>
      <c r="B70" s="270">
        <v>160</v>
      </c>
      <c r="C70" s="93" t="s">
        <v>847</v>
      </c>
      <c r="D70" s="270">
        <v>172</v>
      </c>
      <c r="E70" s="161">
        <f t="shared" si="1"/>
        <v>0</v>
      </c>
      <c r="F70" s="270"/>
      <c r="G70" s="270"/>
      <c r="H70" s="164"/>
      <c r="I70" s="270"/>
      <c r="J70" s="270"/>
      <c r="K70" s="160"/>
      <c r="L70" s="270"/>
    </row>
    <row r="71" spans="1:13" x14ac:dyDescent="0.25">
      <c r="A71" s="170" t="s">
        <v>113</v>
      </c>
      <c r="B71" s="171">
        <v>170</v>
      </c>
      <c r="C71" s="93" t="s">
        <v>471</v>
      </c>
      <c r="D71" s="152">
        <v>189</v>
      </c>
      <c r="E71" s="161">
        <f>SUM(K71)</f>
        <v>268800</v>
      </c>
      <c r="F71" s="171" t="s">
        <v>7</v>
      </c>
      <c r="G71" s="171"/>
      <c r="H71" s="171" t="s">
        <v>7</v>
      </c>
      <c r="I71" s="171" t="s">
        <v>7</v>
      </c>
      <c r="J71" s="171" t="s">
        <v>7</v>
      </c>
      <c r="K71" s="288">
        <v>268800</v>
      </c>
      <c r="L71" s="171">
        <v>268800</v>
      </c>
      <c r="M71" s="19">
        <v>1</v>
      </c>
    </row>
    <row r="72" spans="1:13" x14ac:dyDescent="0.25">
      <c r="A72" s="287" t="s">
        <v>827</v>
      </c>
      <c r="B72" s="270">
        <v>180</v>
      </c>
      <c r="C72" s="93" t="s">
        <v>828</v>
      </c>
      <c r="D72" s="270">
        <v>144</v>
      </c>
      <c r="E72" s="161">
        <f>SUM(K72)</f>
        <v>71666.84</v>
      </c>
      <c r="F72" s="270" t="s">
        <v>7</v>
      </c>
      <c r="G72" s="270"/>
      <c r="H72" s="270" t="s">
        <v>7</v>
      </c>
      <c r="I72" s="270" t="s">
        <v>7</v>
      </c>
      <c r="J72" s="270" t="s">
        <v>7</v>
      </c>
      <c r="K72" s="160">
        <v>71666.84</v>
      </c>
      <c r="L72" s="270"/>
      <c r="M72" s="19">
        <v>1</v>
      </c>
    </row>
    <row r="73" spans="1:13" ht="13.5" thickBot="1" x14ac:dyDescent="0.3">
      <c r="A73" s="287" t="s">
        <v>827</v>
      </c>
      <c r="B73" s="152">
        <v>190</v>
      </c>
      <c r="C73" s="93" t="s">
        <v>828</v>
      </c>
      <c r="D73" s="152">
        <v>145</v>
      </c>
      <c r="E73" s="161">
        <f>SUM(K73)</f>
        <v>1353.9</v>
      </c>
      <c r="F73" s="152" t="s">
        <v>7</v>
      </c>
      <c r="G73" s="152"/>
      <c r="H73" s="152" t="s">
        <v>7</v>
      </c>
      <c r="I73" s="152" t="s">
        <v>7</v>
      </c>
      <c r="J73" s="152" t="s">
        <v>7</v>
      </c>
      <c r="K73" s="160">
        <v>1353.9</v>
      </c>
      <c r="L73" s="152"/>
      <c r="M73" s="19">
        <v>1</v>
      </c>
    </row>
    <row r="74" spans="1:13" x14ac:dyDescent="0.25">
      <c r="A74" s="172" t="s">
        <v>107</v>
      </c>
      <c r="B74" s="173">
        <v>200</v>
      </c>
      <c r="C74" s="173" t="s">
        <v>7</v>
      </c>
      <c r="D74" s="173"/>
      <c r="E74" s="174">
        <f>SUM(F74+H74+K74)</f>
        <v>118841433.41</v>
      </c>
      <c r="F74" s="174">
        <f>SUM(F76+F87+F96+F105+F116)</f>
        <v>86493121.599999994</v>
      </c>
      <c r="G74" s="174"/>
      <c r="H74" s="174">
        <f>SUM(H76+H87+H96+H105+H116)</f>
        <v>20717020.510000002</v>
      </c>
      <c r="I74" s="173"/>
      <c r="J74" s="173"/>
      <c r="K74" s="174">
        <f>SUM(K76+K87+K96+K105+K116)</f>
        <v>11631291.299999999</v>
      </c>
      <c r="L74" s="175"/>
      <c r="M74" s="19">
        <v>1</v>
      </c>
    </row>
    <row r="75" spans="1:13" ht="14.25" customHeight="1" thickBot="1" x14ac:dyDescent="0.3">
      <c r="A75" s="176" t="s">
        <v>118</v>
      </c>
      <c r="B75" s="177"/>
      <c r="C75" s="177"/>
      <c r="D75" s="177"/>
      <c r="E75" s="178"/>
      <c r="F75" s="179"/>
      <c r="G75" s="179"/>
      <c r="H75" s="177"/>
      <c r="I75" s="177"/>
      <c r="J75" s="177"/>
      <c r="K75" s="179"/>
      <c r="L75" s="180"/>
      <c r="M75" s="19">
        <v>1</v>
      </c>
    </row>
    <row r="76" spans="1:13" s="154" customFormat="1" x14ac:dyDescent="0.25">
      <c r="A76" s="172" t="s">
        <v>119</v>
      </c>
      <c r="B76" s="173">
        <v>210</v>
      </c>
      <c r="C76" s="173"/>
      <c r="D76" s="173">
        <v>210</v>
      </c>
      <c r="E76" s="174">
        <f>SUM(E78:E86)</f>
        <v>68477034.049999997</v>
      </c>
      <c r="F76" s="174">
        <f>SUM(F78:F86)</f>
        <v>66912822.339999996</v>
      </c>
      <c r="G76" s="174"/>
      <c r="H76" s="174">
        <f>SUM(H77:H86)</f>
        <v>720741.71</v>
      </c>
      <c r="I76" s="173"/>
      <c r="J76" s="173"/>
      <c r="K76" s="174">
        <f>SUM(K77:K86)</f>
        <v>843470</v>
      </c>
      <c r="L76" s="175"/>
      <c r="M76" s="154">
        <v>1</v>
      </c>
    </row>
    <row r="77" spans="1:13" ht="14.25" customHeight="1" x14ac:dyDescent="0.25">
      <c r="A77" s="181" t="s">
        <v>8</v>
      </c>
      <c r="B77" s="152"/>
      <c r="C77" s="152"/>
      <c r="D77" s="152"/>
      <c r="E77" s="160"/>
      <c r="F77" s="164"/>
      <c r="G77" s="164"/>
      <c r="H77" s="160"/>
      <c r="I77" s="152"/>
      <c r="J77" s="152"/>
      <c r="K77" s="164"/>
      <c r="L77" s="182"/>
      <c r="M77" s="19">
        <v>1</v>
      </c>
    </row>
    <row r="78" spans="1:13" ht="12.75" customHeight="1" x14ac:dyDescent="0.25">
      <c r="A78" s="183" t="s">
        <v>472</v>
      </c>
      <c r="B78" s="152">
        <v>2101</v>
      </c>
      <c r="C78" s="93" t="s">
        <v>473</v>
      </c>
      <c r="D78" s="152">
        <v>211</v>
      </c>
      <c r="E78" s="164">
        <f>SUM(F78:K78)</f>
        <v>51832571.640000001</v>
      </c>
      <c r="F78" s="169">
        <v>51832571.640000001</v>
      </c>
      <c r="G78" s="164"/>
      <c r="H78" s="160"/>
      <c r="I78" s="152"/>
      <c r="J78" s="152"/>
      <c r="K78" s="164"/>
      <c r="L78" s="182"/>
      <c r="M78" s="19">
        <v>1</v>
      </c>
    </row>
    <row r="79" spans="1:13" ht="12.75" customHeight="1" x14ac:dyDescent="0.25">
      <c r="A79" s="183" t="s">
        <v>472</v>
      </c>
      <c r="B79" s="152">
        <v>2102</v>
      </c>
      <c r="C79" s="93" t="s">
        <v>474</v>
      </c>
      <c r="D79" s="152">
        <v>211</v>
      </c>
      <c r="E79" s="164">
        <f t="shared" ref="E79:E86" si="2">SUM(F79:K79)</f>
        <v>340000</v>
      </c>
      <c r="F79" s="164"/>
      <c r="G79" s="164"/>
      <c r="H79" s="160"/>
      <c r="I79" s="152"/>
      <c r="J79" s="152"/>
      <c r="K79" s="169">
        <v>340000</v>
      </c>
      <c r="L79" s="182"/>
      <c r="M79" s="19">
        <v>1</v>
      </c>
    </row>
    <row r="80" spans="1:13" ht="12.75" customHeight="1" x14ac:dyDescent="0.25">
      <c r="A80" s="181" t="s">
        <v>475</v>
      </c>
      <c r="B80" s="152">
        <v>2103</v>
      </c>
      <c r="C80" s="93" t="s">
        <v>476</v>
      </c>
      <c r="D80" s="152">
        <v>212</v>
      </c>
      <c r="E80" s="164">
        <f t="shared" si="2"/>
        <v>194933.55</v>
      </c>
      <c r="F80" s="169">
        <v>194933.55</v>
      </c>
      <c r="G80" s="164"/>
      <c r="H80" s="160"/>
      <c r="I80" s="152"/>
      <c r="J80" s="152"/>
      <c r="K80" s="164"/>
      <c r="L80" s="182"/>
    </row>
    <row r="81" spans="1:13" ht="12.75" customHeight="1" x14ac:dyDescent="0.25">
      <c r="A81" s="181" t="s">
        <v>477</v>
      </c>
      <c r="B81" s="152">
        <v>2104</v>
      </c>
      <c r="C81" s="93" t="s">
        <v>476</v>
      </c>
      <c r="D81" s="152">
        <v>212</v>
      </c>
      <c r="E81" s="164">
        <f t="shared" si="2"/>
        <v>0</v>
      </c>
      <c r="F81" s="164"/>
      <c r="G81" s="164"/>
      <c r="H81" s="160"/>
      <c r="I81" s="152"/>
      <c r="J81" s="152"/>
      <c r="K81" s="164"/>
      <c r="L81" s="182"/>
    </row>
    <row r="82" spans="1:13" ht="12.75" customHeight="1" x14ac:dyDescent="0.25">
      <c r="A82" s="181" t="s">
        <v>475</v>
      </c>
      <c r="B82" s="152">
        <v>2105</v>
      </c>
      <c r="C82" s="93" t="s">
        <v>478</v>
      </c>
      <c r="D82" s="152">
        <v>212</v>
      </c>
      <c r="E82" s="164">
        <f t="shared" si="2"/>
        <v>708807.51</v>
      </c>
      <c r="F82" s="164"/>
      <c r="G82" s="164"/>
      <c r="H82" s="164">
        <v>708807.51</v>
      </c>
      <c r="I82" s="152"/>
      <c r="J82" s="152"/>
      <c r="K82" s="164"/>
      <c r="L82" s="182"/>
    </row>
    <row r="83" spans="1:13" ht="12.75" customHeight="1" x14ac:dyDescent="0.25">
      <c r="A83" s="181" t="s">
        <v>475</v>
      </c>
      <c r="B83" s="152">
        <v>2106</v>
      </c>
      <c r="C83" s="93" t="s">
        <v>479</v>
      </c>
      <c r="D83" s="152">
        <v>212</v>
      </c>
      <c r="E83" s="164">
        <f t="shared" si="2"/>
        <v>283470</v>
      </c>
      <c r="F83" s="164"/>
      <c r="G83" s="164"/>
      <c r="H83" s="164"/>
      <c r="I83" s="152"/>
      <c r="J83" s="152"/>
      <c r="K83" s="169">
        <v>283470</v>
      </c>
      <c r="L83" s="182"/>
    </row>
    <row r="84" spans="1:13" x14ac:dyDescent="0.25">
      <c r="A84" s="181" t="s">
        <v>475</v>
      </c>
      <c r="B84" s="152">
        <v>2107</v>
      </c>
      <c r="C84" s="184" t="s">
        <v>480</v>
      </c>
      <c r="D84" s="152">
        <v>212</v>
      </c>
      <c r="E84" s="164">
        <f t="shared" si="2"/>
        <v>11934.2</v>
      </c>
      <c r="F84" s="164"/>
      <c r="G84" s="164"/>
      <c r="H84" s="185">
        <v>11934.2</v>
      </c>
      <c r="I84" s="152"/>
      <c r="J84" s="152"/>
      <c r="K84" s="164"/>
      <c r="L84" s="182"/>
    </row>
    <row r="85" spans="1:13" ht="12.75" customHeight="1" x14ac:dyDescent="0.25">
      <c r="A85" s="183" t="s">
        <v>481</v>
      </c>
      <c r="B85" s="152">
        <v>2108</v>
      </c>
      <c r="C85" s="93" t="s">
        <v>482</v>
      </c>
      <c r="D85" s="152">
        <v>213</v>
      </c>
      <c r="E85" s="164">
        <f t="shared" si="2"/>
        <v>14885317.15</v>
      </c>
      <c r="F85" s="169">
        <v>14885317.15</v>
      </c>
      <c r="G85" s="164"/>
      <c r="H85" s="160"/>
      <c r="I85" s="152"/>
      <c r="J85" s="152"/>
      <c r="K85" s="164"/>
      <c r="L85" s="182"/>
    </row>
    <row r="86" spans="1:13" ht="12.75" customHeight="1" thickBot="1" x14ac:dyDescent="0.3">
      <c r="A86" s="186" t="s">
        <v>481</v>
      </c>
      <c r="B86" s="177">
        <v>2109</v>
      </c>
      <c r="C86" s="93" t="s">
        <v>483</v>
      </c>
      <c r="D86" s="177">
        <v>213</v>
      </c>
      <c r="E86" s="164">
        <f t="shared" si="2"/>
        <v>220000</v>
      </c>
      <c r="F86" s="179"/>
      <c r="G86" s="179"/>
      <c r="H86" s="178"/>
      <c r="I86" s="177"/>
      <c r="J86" s="177"/>
      <c r="K86" s="308">
        <v>220000</v>
      </c>
      <c r="L86" s="180"/>
    </row>
    <row r="87" spans="1:13" s="154" customFormat="1" x14ac:dyDescent="0.25">
      <c r="A87" s="172" t="s">
        <v>120</v>
      </c>
      <c r="B87" s="173">
        <v>220</v>
      </c>
      <c r="C87" s="173"/>
      <c r="D87" s="173">
        <v>262</v>
      </c>
      <c r="E87" s="174">
        <f>SUM(E88:E95)</f>
        <v>6112773.4299999997</v>
      </c>
      <c r="F87" s="174">
        <f>SUM(F89)</f>
        <v>0</v>
      </c>
      <c r="G87" s="174"/>
      <c r="H87" s="174">
        <f>SUM(H89:H95)</f>
        <v>6111173.4299999997</v>
      </c>
      <c r="I87" s="173"/>
      <c r="J87" s="173"/>
      <c r="K87" s="174">
        <f>SUM(K89:K95)</f>
        <v>1600</v>
      </c>
      <c r="L87" s="175"/>
      <c r="M87" s="154">
        <v>1</v>
      </c>
    </row>
    <row r="88" spans="1:13" x14ac:dyDescent="0.25">
      <c r="A88" s="181" t="s">
        <v>8</v>
      </c>
      <c r="B88" s="152"/>
      <c r="C88" s="152"/>
      <c r="D88" s="152"/>
      <c r="E88" s="160"/>
      <c r="F88" s="164"/>
      <c r="G88" s="164"/>
      <c r="H88" s="160"/>
      <c r="I88" s="152"/>
      <c r="J88" s="152"/>
      <c r="K88" s="164"/>
      <c r="L88" s="182"/>
      <c r="M88" s="19">
        <v>1</v>
      </c>
    </row>
    <row r="89" spans="1:13" x14ac:dyDescent="0.25">
      <c r="A89" s="187" t="s">
        <v>484</v>
      </c>
      <c r="B89" s="152">
        <v>2201</v>
      </c>
      <c r="C89" s="93" t="s">
        <v>485</v>
      </c>
      <c r="D89" s="152">
        <v>262</v>
      </c>
      <c r="E89" s="164">
        <f t="shared" ref="E89:E95" si="3">SUM(F89:K89)</f>
        <v>0</v>
      </c>
      <c r="F89" s="164"/>
      <c r="G89" s="164"/>
      <c r="H89" s="160"/>
      <c r="I89" s="152"/>
      <c r="J89" s="152"/>
      <c r="K89" s="164"/>
      <c r="L89" s="182"/>
      <c r="M89" s="19">
        <v>1</v>
      </c>
    </row>
    <row r="90" spans="1:13" x14ac:dyDescent="0.25">
      <c r="A90" s="187" t="s">
        <v>484</v>
      </c>
      <c r="B90" s="188">
        <v>2202</v>
      </c>
      <c r="C90" s="189" t="s">
        <v>486</v>
      </c>
      <c r="D90" s="188">
        <v>262</v>
      </c>
      <c r="E90" s="164">
        <f t="shared" si="3"/>
        <v>5351635</v>
      </c>
      <c r="F90" s="190"/>
      <c r="G90" s="190"/>
      <c r="H90" s="190">
        <v>5351635</v>
      </c>
      <c r="I90" s="188"/>
      <c r="J90" s="188"/>
      <c r="K90" s="190"/>
      <c r="L90" s="191"/>
    </row>
    <row r="91" spans="1:13" x14ac:dyDescent="0.25">
      <c r="A91" s="187" t="s">
        <v>484</v>
      </c>
      <c r="B91" s="152">
        <v>2203</v>
      </c>
      <c r="C91" s="93" t="s">
        <v>487</v>
      </c>
      <c r="D91" s="188">
        <v>262</v>
      </c>
      <c r="E91" s="164">
        <f t="shared" si="3"/>
        <v>485419.63</v>
      </c>
      <c r="F91" s="190"/>
      <c r="G91" s="190"/>
      <c r="H91" s="190">
        <v>485419.63</v>
      </c>
      <c r="I91" s="188"/>
      <c r="J91" s="188"/>
      <c r="K91" s="190"/>
      <c r="L91" s="191"/>
    </row>
    <row r="92" spans="1:13" x14ac:dyDescent="0.25">
      <c r="A92" s="187" t="s">
        <v>484</v>
      </c>
      <c r="B92" s="188">
        <v>2204</v>
      </c>
      <c r="C92" s="189" t="s">
        <v>488</v>
      </c>
      <c r="D92" s="188">
        <v>262</v>
      </c>
      <c r="E92" s="164">
        <f t="shared" si="3"/>
        <v>274118.8</v>
      </c>
      <c r="F92" s="190"/>
      <c r="G92" s="190"/>
      <c r="H92" s="190">
        <v>274118.8</v>
      </c>
      <c r="I92" s="188"/>
      <c r="J92" s="188"/>
      <c r="K92" s="190"/>
      <c r="L92" s="191"/>
    </row>
    <row r="93" spans="1:13" x14ac:dyDescent="0.25">
      <c r="A93" s="187" t="s">
        <v>484</v>
      </c>
      <c r="B93" s="188">
        <v>2205</v>
      </c>
      <c r="C93" s="189" t="s">
        <v>761</v>
      </c>
      <c r="D93" s="188">
        <v>262</v>
      </c>
      <c r="E93" s="164">
        <f t="shared" si="3"/>
        <v>0</v>
      </c>
      <c r="F93" s="190"/>
      <c r="G93" s="190"/>
      <c r="H93" s="190"/>
      <c r="I93" s="188"/>
      <c r="J93" s="188"/>
      <c r="K93" s="190"/>
      <c r="L93" s="191"/>
    </row>
    <row r="94" spans="1:13" x14ac:dyDescent="0.25">
      <c r="A94" s="187" t="s">
        <v>484</v>
      </c>
      <c r="B94" s="188">
        <v>2206</v>
      </c>
      <c r="C94" s="189" t="s">
        <v>489</v>
      </c>
      <c r="D94" s="188">
        <v>262</v>
      </c>
      <c r="E94" s="164">
        <f t="shared" si="3"/>
        <v>1600</v>
      </c>
      <c r="F94" s="190"/>
      <c r="G94" s="190"/>
      <c r="H94" s="190"/>
      <c r="I94" s="188"/>
      <c r="J94" s="188"/>
      <c r="K94" s="190">
        <v>1600</v>
      </c>
      <c r="L94" s="191"/>
    </row>
    <row r="95" spans="1:13" ht="13.5" thickBot="1" x14ac:dyDescent="0.3">
      <c r="A95" s="187" t="s">
        <v>484</v>
      </c>
      <c r="B95" s="177">
        <v>2207</v>
      </c>
      <c r="C95" s="93" t="s">
        <v>489</v>
      </c>
      <c r="D95" s="177">
        <v>262</v>
      </c>
      <c r="E95" s="164">
        <f t="shared" si="3"/>
        <v>0</v>
      </c>
      <c r="F95" s="179"/>
      <c r="G95" s="179"/>
      <c r="H95" s="178"/>
      <c r="I95" s="177"/>
      <c r="J95" s="177"/>
      <c r="K95" s="179"/>
      <c r="L95" s="180"/>
      <c r="M95" s="19">
        <v>1</v>
      </c>
    </row>
    <row r="96" spans="1:13" s="154" customFormat="1" x14ac:dyDescent="0.25">
      <c r="A96" s="172" t="s">
        <v>121</v>
      </c>
      <c r="B96" s="173">
        <v>230</v>
      </c>
      <c r="C96" s="173"/>
      <c r="D96" s="173">
        <v>290</v>
      </c>
      <c r="E96" s="174">
        <f>SUM(E98:E103)</f>
        <v>696228.51</v>
      </c>
      <c r="F96" s="174">
        <f>SUM(F98:F101)</f>
        <v>650978</v>
      </c>
      <c r="G96" s="174"/>
      <c r="H96" s="174">
        <f>SUM(H98:H101)</f>
        <v>0</v>
      </c>
      <c r="I96" s="173"/>
      <c r="J96" s="173"/>
      <c r="K96" s="174">
        <f>SUM(K97:K103)</f>
        <v>45250.509999999995</v>
      </c>
      <c r="L96" s="175"/>
      <c r="M96" s="154">
        <v>1</v>
      </c>
    </row>
    <row r="97" spans="1:13" x14ac:dyDescent="0.25">
      <c r="A97" s="181" t="s">
        <v>8</v>
      </c>
      <c r="B97" s="152"/>
      <c r="C97" s="152"/>
      <c r="D97" s="152"/>
      <c r="E97" s="160"/>
      <c r="F97" s="164"/>
      <c r="G97" s="164"/>
      <c r="H97" s="160"/>
      <c r="I97" s="152"/>
      <c r="J97" s="152"/>
      <c r="K97" s="164"/>
      <c r="L97" s="182"/>
      <c r="M97" s="19">
        <v>1</v>
      </c>
    </row>
    <row r="98" spans="1:13" x14ac:dyDescent="0.25">
      <c r="A98" s="187" t="s">
        <v>519</v>
      </c>
      <c r="B98" s="152">
        <v>2301</v>
      </c>
      <c r="C98" s="93" t="s">
        <v>490</v>
      </c>
      <c r="D98" s="152">
        <v>291</v>
      </c>
      <c r="E98" s="164">
        <f t="shared" ref="E98:E103" si="4">SUM(F98:K98)</f>
        <v>650978</v>
      </c>
      <c r="F98" s="169">
        <v>650978</v>
      </c>
      <c r="G98" s="164"/>
      <c r="H98" s="160"/>
      <c r="I98" s="152"/>
      <c r="J98" s="152"/>
      <c r="K98" s="164"/>
      <c r="L98" s="182"/>
    </row>
    <row r="99" spans="1:13" x14ac:dyDescent="0.25">
      <c r="A99" s="187" t="s">
        <v>519</v>
      </c>
      <c r="B99" s="152">
        <v>2302</v>
      </c>
      <c r="C99" s="93" t="s">
        <v>518</v>
      </c>
      <c r="D99" s="152">
        <v>291</v>
      </c>
      <c r="E99" s="164">
        <f t="shared" si="4"/>
        <v>26721</v>
      </c>
      <c r="F99" s="164"/>
      <c r="G99" s="164"/>
      <c r="H99" s="160"/>
      <c r="I99" s="152"/>
      <c r="J99" s="152"/>
      <c r="K99" s="164">
        <v>26721</v>
      </c>
      <c r="L99" s="182"/>
    </row>
    <row r="100" spans="1:13" x14ac:dyDescent="0.25">
      <c r="A100" s="187" t="s">
        <v>491</v>
      </c>
      <c r="B100" s="152">
        <v>2303</v>
      </c>
      <c r="C100" s="93" t="s">
        <v>492</v>
      </c>
      <c r="D100" s="152">
        <v>291</v>
      </c>
      <c r="E100" s="164">
        <f t="shared" si="4"/>
        <v>14464.5</v>
      </c>
      <c r="F100" s="164"/>
      <c r="G100" s="164"/>
      <c r="H100" s="160"/>
      <c r="I100" s="152"/>
      <c r="J100" s="152"/>
      <c r="K100" s="164">
        <v>14464.5</v>
      </c>
      <c r="L100" s="182"/>
    </row>
    <row r="101" spans="1:13" x14ac:dyDescent="0.25">
      <c r="A101" s="187" t="s">
        <v>491</v>
      </c>
      <c r="B101" s="152">
        <v>2304</v>
      </c>
      <c r="C101" s="93" t="s">
        <v>494</v>
      </c>
      <c r="D101" s="152">
        <v>292</v>
      </c>
      <c r="E101" s="164">
        <f t="shared" si="4"/>
        <v>3720.27</v>
      </c>
      <c r="F101" s="164"/>
      <c r="G101" s="164"/>
      <c r="H101" s="160"/>
      <c r="I101" s="152"/>
      <c r="J101" s="152"/>
      <c r="K101" s="164">
        <v>3720.27</v>
      </c>
      <c r="L101" s="182"/>
      <c r="M101" s="19">
        <v>1</v>
      </c>
    </row>
    <row r="102" spans="1:13" x14ac:dyDescent="0.25">
      <c r="A102" s="187" t="s">
        <v>493</v>
      </c>
      <c r="B102" s="152">
        <v>2305</v>
      </c>
      <c r="C102" s="93" t="s">
        <v>494</v>
      </c>
      <c r="D102" s="152">
        <v>293</v>
      </c>
      <c r="E102" s="164">
        <f t="shared" si="4"/>
        <v>327.64</v>
      </c>
      <c r="F102" s="164"/>
      <c r="G102" s="164"/>
      <c r="H102" s="160"/>
      <c r="I102" s="152"/>
      <c r="J102" s="152"/>
      <c r="K102" s="164">
        <v>327.64</v>
      </c>
      <c r="L102" s="182"/>
      <c r="M102" s="19">
        <v>1</v>
      </c>
    </row>
    <row r="103" spans="1:13" ht="13.5" thickBot="1" x14ac:dyDescent="0.3">
      <c r="A103" s="303"/>
      <c r="B103" s="270">
        <v>2306</v>
      </c>
      <c r="C103" s="93" t="s">
        <v>494</v>
      </c>
      <c r="D103" s="270">
        <v>296</v>
      </c>
      <c r="E103" s="164">
        <f t="shared" si="4"/>
        <v>17.100000000000001</v>
      </c>
      <c r="F103" s="305"/>
      <c r="G103" s="305"/>
      <c r="H103" s="306"/>
      <c r="I103" s="304"/>
      <c r="J103" s="304"/>
      <c r="K103" s="305">
        <v>17.100000000000001</v>
      </c>
      <c r="L103" s="307"/>
    </row>
    <row r="104" spans="1:13" ht="13.5" thickBot="1" x14ac:dyDescent="0.3">
      <c r="A104" s="192" t="s">
        <v>122</v>
      </c>
      <c r="B104" s="193">
        <v>240</v>
      </c>
      <c r="C104" s="194" t="s">
        <v>494</v>
      </c>
      <c r="D104" s="193">
        <v>241</v>
      </c>
      <c r="E104" s="195"/>
      <c r="F104" s="196"/>
      <c r="G104" s="196"/>
      <c r="H104" s="193"/>
      <c r="I104" s="193"/>
      <c r="J104" s="193"/>
      <c r="K104" s="196"/>
      <c r="L104" s="197"/>
      <c r="M104" s="19">
        <v>1</v>
      </c>
    </row>
    <row r="105" spans="1:13" ht="26.25" thickBot="1" x14ac:dyDescent="0.3">
      <c r="A105" s="198" t="s">
        <v>123</v>
      </c>
      <c r="B105" s="199">
        <v>250</v>
      </c>
      <c r="C105" s="199" t="s">
        <v>495</v>
      </c>
      <c r="D105" s="199">
        <v>290</v>
      </c>
      <c r="E105" s="200">
        <f>SUM(E106:E115)</f>
        <v>8180613.0199999996</v>
      </c>
      <c r="F105" s="200">
        <f>SUM(F106:F115)</f>
        <v>359847</v>
      </c>
      <c r="G105" s="200"/>
      <c r="H105" s="201">
        <f>SUM(H106:H115)</f>
        <v>7122132</v>
      </c>
      <c r="I105" s="199"/>
      <c r="J105" s="199"/>
      <c r="K105" s="200">
        <f>SUM(K106:K115)</f>
        <v>698634.02</v>
      </c>
      <c r="L105" s="202"/>
      <c r="M105" s="19">
        <v>1</v>
      </c>
    </row>
    <row r="106" spans="1:13" x14ac:dyDescent="0.25">
      <c r="A106" s="223" t="s">
        <v>496</v>
      </c>
      <c r="B106" s="224">
        <v>2301</v>
      </c>
      <c r="C106" s="225" t="s">
        <v>497</v>
      </c>
      <c r="D106" s="226">
        <v>296</v>
      </c>
      <c r="E106" s="164">
        <f t="shared" ref="E106:E115" si="5">SUM(F106:K106)</f>
        <v>182586.4</v>
      </c>
      <c r="F106" s="302">
        <v>182586.4</v>
      </c>
      <c r="G106" s="227"/>
      <c r="H106" s="228"/>
      <c r="I106" s="224"/>
      <c r="J106" s="224"/>
      <c r="K106" s="302"/>
      <c r="L106" s="229"/>
    </row>
    <row r="107" spans="1:13" x14ac:dyDescent="0.25">
      <c r="A107" s="187" t="s">
        <v>496</v>
      </c>
      <c r="B107" s="188">
        <v>2302</v>
      </c>
      <c r="C107" s="93" t="s">
        <v>498</v>
      </c>
      <c r="D107" s="152">
        <v>296</v>
      </c>
      <c r="E107" s="164">
        <f t="shared" si="5"/>
        <v>169423</v>
      </c>
      <c r="F107" s="190"/>
      <c r="G107" s="190"/>
      <c r="H107" s="203"/>
      <c r="I107" s="188"/>
      <c r="J107" s="188"/>
      <c r="K107" s="301">
        <v>169423</v>
      </c>
      <c r="L107" s="191"/>
    </row>
    <row r="108" spans="1:13" ht="25.5" x14ac:dyDescent="0.25">
      <c r="A108" s="187" t="s">
        <v>499</v>
      </c>
      <c r="B108" s="188">
        <v>2303</v>
      </c>
      <c r="C108" s="93" t="s">
        <v>497</v>
      </c>
      <c r="D108" s="270">
        <v>296</v>
      </c>
      <c r="E108" s="164">
        <f t="shared" si="5"/>
        <v>177260.6</v>
      </c>
      <c r="F108" s="301">
        <v>177260.6</v>
      </c>
      <c r="G108" s="190"/>
      <c r="H108" s="203"/>
      <c r="I108" s="188"/>
      <c r="J108" s="188"/>
      <c r="K108" s="190"/>
      <c r="L108" s="191"/>
    </row>
    <row r="109" spans="1:13" x14ac:dyDescent="0.25">
      <c r="A109" s="187" t="s">
        <v>500</v>
      </c>
      <c r="B109" s="188">
        <v>2304</v>
      </c>
      <c r="C109" s="93" t="s">
        <v>501</v>
      </c>
      <c r="D109" s="270">
        <v>296</v>
      </c>
      <c r="E109" s="164">
        <f t="shared" si="5"/>
        <v>0</v>
      </c>
      <c r="F109" s="190"/>
      <c r="G109" s="190"/>
      <c r="H109" s="203"/>
      <c r="I109" s="188"/>
      <c r="J109" s="188"/>
      <c r="K109" s="190"/>
      <c r="L109" s="191"/>
    </row>
    <row r="110" spans="1:13" x14ac:dyDescent="0.25">
      <c r="A110" s="187" t="s">
        <v>502</v>
      </c>
      <c r="B110" s="188">
        <v>2305</v>
      </c>
      <c r="C110" s="93" t="s">
        <v>501</v>
      </c>
      <c r="D110" s="270">
        <v>296</v>
      </c>
      <c r="E110" s="164">
        <f t="shared" si="5"/>
        <v>0</v>
      </c>
      <c r="F110" s="190"/>
      <c r="G110" s="190"/>
      <c r="H110" s="203"/>
      <c r="I110" s="188"/>
      <c r="J110" s="188"/>
      <c r="K110" s="190"/>
      <c r="L110" s="191"/>
    </row>
    <row r="111" spans="1:13" x14ac:dyDescent="0.25">
      <c r="A111" s="187" t="s">
        <v>503</v>
      </c>
      <c r="B111" s="188">
        <v>2306</v>
      </c>
      <c r="C111" s="93" t="s">
        <v>505</v>
      </c>
      <c r="D111" s="270">
        <v>296</v>
      </c>
      <c r="E111" s="164">
        <f t="shared" si="5"/>
        <v>7122132</v>
      </c>
      <c r="F111" s="190"/>
      <c r="G111" s="190"/>
      <c r="H111" s="190">
        <v>7122132</v>
      </c>
      <c r="I111" s="188"/>
      <c r="J111" s="188"/>
      <c r="K111" s="190"/>
      <c r="L111" s="191"/>
    </row>
    <row r="112" spans="1:13" x14ac:dyDescent="0.25">
      <c r="A112" s="187" t="s">
        <v>503</v>
      </c>
      <c r="B112" s="188">
        <v>2307</v>
      </c>
      <c r="C112" s="93" t="s">
        <v>506</v>
      </c>
      <c r="D112" s="270">
        <v>296</v>
      </c>
      <c r="E112" s="164">
        <f t="shared" si="5"/>
        <v>0</v>
      </c>
      <c r="F112" s="190"/>
      <c r="G112" s="190"/>
      <c r="H112" s="190"/>
      <c r="I112" s="188"/>
      <c r="J112" s="188"/>
      <c r="K112" s="190"/>
      <c r="L112" s="191"/>
    </row>
    <row r="113" spans="1:13" x14ac:dyDescent="0.25">
      <c r="A113" s="187" t="s">
        <v>503</v>
      </c>
      <c r="B113" s="188">
        <v>2308</v>
      </c>
      <c r="C113" s="93" t="s">
        <v>507</v>
      </c>
      <c r="D113" s="270">
        <v>296</v>
      </c>
      <c r="E113" s="164">
        <f t="shared" si="5"/>
        <v>529211.02</v>
      </c>
      <c r="F113" s="190"/>
      <c r="G113" s="190"/>
      <c r="H113" s="190"/>
      <c r="I113" s="188"/>
      <c r="J113" s="188"/>
      <c r="K113" s="190">
        <v>529211.02</v>
      </c>
      <c r="L113" s="191"/>
    </row>
    <row r="114" spans="1:13" x14ac:dyDescent="0.25">
      <c r="A114" s="187" t="s">
        <v>503</v>
      </c>
      <c r="B114" s="188">
        <v>2309</v>
      </c>
      <c r="C114" s="93" t="s">
        <v>748</v>
      </c>
      <c r="D114" s="270">
        <v>296</v>
      </c>
      <c r="E114" s="164">
        <f t="shared" si="5"/>
        <v>0</v>
      </c>
      <c r="F114" s="190"/>
      <c r="G114" s="190"/>
      <c r="H114" s="190"/>
      <c r="I114" s="188"/>
      <c r="J114" s="188"/>
      <c r="K114" s="190"/>
      <c r="L114" s="191"/>
    </row>
    <row r="115" spans="1:13" x14ac:dyDescent="0.25">
      <c r="A115" s="187" t="s">
        <v>503</v>
      </c>
      <c r="B115" s="152">
        <v>2310</v>
      </c>
      <c r="C115" s="93" t="s">
        <v>487</v>
      </c>
      <c r="D115" s="270">
        <v>296</v>
      </c>
      <c r="E115" s="164">
        <f t="shared" si="5"/>
        <v>0</v>
      </c>
      <c r="F115" s="164"/>
      <c r="G115" s="164"/>
      <c r="H115" s="164"/>
      <c r="I115" s="152"/>
      <c r="J115" s="152"/>
      <c r="K115" s="164"/>
      <c r="L115" s="182"/>
    </row>
    <row r="116" spans="1:13" s="154" customFormat="1" x14ac:dyDescent="0.25">
      <c r="A116" s="204" t="s">
        <v>124</v>
      </c>
      <c r="B116" s="205">
        <v>260</v>
      </c>
      <c r="C116" s="205"/>
      <c r="D116" s="205">
        <v>220</v>
      </c>
      <c r="E116" s="206">
        <f>SUM(E117:E143)</f>
        <v>35374784.399999999</v>
      </c>
      <c r="F116" s="206">
        <f>SUM(F118:F143)</f>
        <v>18569474.259999998</v>
      </c>
      <c r="G116" s="206"/>
      <c r="H116" s="206">
        <f>SUM(H118:H143)</f>
        <v>6762973.3700000001</v>
      </c>
      <c r="I116" s="205"/>
      <c r="J116" s="205"/>
      <c r="K116" s="206">
        <f>SUM(K117:K143)</f>
        <v>10042336.77</v>
      </c>
      <c r="L116" s="207"/>
      <c r="M116" s="154" t="s">
        <v>508</v>
      </c>
    </row>
    <row r="117" spans="1:13" x14ac:dyDescent="0.25">
      <c r="A117" s="181" t="s">
        <v>8</v>
      </c>
      <c r="B117" s="152"/>
      <c r="C117" s="152"/>
      <c r="D117" s="152"/>
      <c r="E117" s="160"/>
      <c r="F117" s="164"/>
      <c r="G117" s="164"/>
      <c r="H117" s="160"/>
      <c r="I117" s="152"/>
      <c r="J117" s="152"/>
      <c r="K117" s="164"/>
      <c r="L117" s="182"/>
      <c r="M117" s="19">
        <v>1</v>
      </c>
    </row>
    <row r="118" spans="1:13" x14ac:dyDescent="0.25">
      <c r="A118" s="187" t="s">
        <v>235</v>
      </c>
      <c r="B118" s="152">
        <v>2601</v>
      </c>
      <c r="C118" s="93" t="s">
        <v>501</v>
      </c>
      <c r="D118" s="152">
        <v>221</v>
      </c>
      <c r="E118" s="164">
        <f t="shared" ref="E118:E143" si="6">SUM(F118:K118)</f>
        <v>450976</v>
      </c>
      <c r="F118" s="169">
        <v>450976</v>
      </c>
      <c r="G118" s="164"/>
      <c r="H118" s="160"/>
      <c r="I118" s="152"/>
      <c r="J118" s="152"/>
      <c r="K118" s="164"/>
      <c r="L118" s="182"/>
    </row>
    <row r="119" spans="1:13" x14ac:dyDescent="0.25">
      <c r="A119" s="187" t="s">
        <v>235</v>
      </c>
      <c r="B119" s="152">
        <v>2602</v>
      </c>
      <c r="C119" s="93" t="s">
        <v>504</v>
      </c>
      <c r="D119" s="152">
        <v>221</v>
      </c>
      <c r="E119" s="164">
        <f t="shared" si="6"/>
        <v>34720</v>
      </c>
      <c r="F119" s="164"/>
      <c r="G119" s="164"/>
      <c r="H119" s="160"/>
      <c r="I119" s="152"/>
      <c r="J119" s="152"/>
      <c r="K119" s="164">
        <v>34720</v>
      </c>
      <c r="L119" s="182"/>
    </row>
    <row r="120" spans="1:13" x14ac:dyDescent="0.25">
      <c r="A120" s="187" t="s">
        <v>236</v>
      </c>
      <c r="B120" s="152">
        <v>2603</v>
      </c>
      <c r="C120" s="93" t="s">
        <v>504</v>
      </c>
      <c r="D120" s="152">
        <v>222</v>
      </c>
      <c r="E120" s="164">
        <f t="shared" si="6"/>
        <v>37249</v>
      </c>
      <c r="F120" s="164"/>
      <c r="G120" s="164"/>
      <c r="H120" s="160"/>
      <c r="I120" s="152"/>
      <c r="J120" s="152"/>
      <c r="K120" s="164">
        <v>37249</v>
      </c>
      <c r="L120" s="182"/>
    </row>
    <row r="121" spans="1:13" x14ac:dyDescent="0.25">
      <c r="A121" s="187" t="s">
        <v>237</v>
      </c>
      <c r="B121" s="152">
        <v>2604</v>
      </c>
      <c r="C121" s="93" t="s">
        <v>501</v>
      </c>
      <c r="D121" s="152">
        <v>223</v>
      </c>
      <c r="E121" s="164">
        <f t="shared" si="6"/>
        <v>12462678.779999999</v>
      </c>
      <c r="F121" s="169">
        <v>11162678.779999999</v>
      </c>
      <c r="G121" s="164"/>
      <c r="H121" s="160"/>
      <c r="I121" s="152"/>
      <c r="J121" s="152"/>
      <c r="K121" s="164">
        <v>1300000</v>
      </c>
      <c r="L121" s="182"/>
    </row>
    <row r="122" spans="1:13" x14ac:dyDescent="0.25">
      <c r="A122" s="187" t="s">
        <v>237</v>
      </c>
      <c r="B122" s="152">
        <v>2605</v>
      </c>
      <c r="C122" s="93" t="s">
        <v>504</v>
      </c>
      <c r="D122" s="152">
        <v>223</v>
      </c>
      <c r="E122" s="164">
        <f t="shared" si="6"/>
        <v>0</v>
      </c>
      <c r="F122" s="164"/>
      <c r="G122" s="164"/>
      <c r="H122" s="160"/>
      <c r="I122" s="152"/>
      <c r="J122" s="152"/>
      <c r="K122" s="164"/>
      <c r="L122" s="182"/>
    </row>
    <row r="123" spans="1:13" x14ac:dyDescent="0.25">
      <c r="A123" s="187" t="s">
        <v>238</v>
      </c>
      <c r="B123" s="152">
        <v>2606</v>
      </c>
      <c r="C123" s="93" t="s">
        <v>501</v>
      </c>
      <c r="D123" s="152">
        <v>224</v>
      </c>
      <c r="E123" s="164">
        <f t="shared" si="6"/>
        <v>0</v>
      </c>
      <c r="F123" s="164"/>
      <c r="G123" s="164"/>
      <c r="H123" s="160"/>
      <c r="I123" s="152"/>
      <c r="J123" s="152"/>
      <c r="K123" s="164"/>
      <c r="L123" s="182"/>
    </row>
    <row r="124" spans="1:13" x14ac:dyDescent="0.25">
      <c r="A124" s="187" t="s">
        <v>238</v>
      </c>
      <c r="B124" s="152">
        <v>2607</v>
      </c>
      <c r="C124" s="93" t="s">
        <v>504</v>
      </c>
      <c r="D124" s="152">
        <v>224</v>
      </c>
      <c r="E124" s="164">
        <f t="shared" si="6"/>
        <v>0</v>
      </c>
      <c r="F124" s="164"/>
      <c r="G124" s="164"/>
      <c r="H124" s="160"/>
      <c r="I124" s="152"/>
      <c r="J124" s="152"/>
      <c r="K124" s="164"/>
      <c r="L124" s="182"/>
    </row>
    <row r="125" spans="1:13" x14ac:dyDescent="0.25">
      <c r="A125" s="187" t="s">
        <v>239</v>
      </c>
      <c r="B125" s="152">
        <v>2608</v>
      </c>
      <c r="C125" s="93" t="s">
        <v>501</v>
      </c>
      <c r="D125" s="152">
        <v>225</v>
      </c>
      <c r="E125" s="164">
        <f t="shared" si="6"/>
        <v>1128310.6000000001</v>
      </c>
      <c r="F125" s="169">
        <v>1128310.6000000001</v>
      </c>
      <c r="G125" s="164"/>
      <c r="H125" s="160"/>
      <c r="I125" s="152"/>
      <c r="J125" s="152"/>
      <c r="K125" s="164"/>
      <c r="L125" s="182"/>
    </row>
    <row r="126" spans="1:13" x14ac:dyDescent="0.25">
      <c r="A126" s="187" t="s">
        <v>239</v>
      </c>
      <c r="B126" s="152">
        <v>2609</v>
      </c>
      <c r="C126" s="208" t="s">
        <v>509</v>
      </c>
      <c r="D126" s="152">
        <v>225</v>
      </c>
      <c r="E126" s="164">
        <f t="shared" si="6"/>
        <v>995000</v>
      </c>
      <c r="F126" s="164"/>
      <c r="G126" s="164"/>
      <c r="H126" s="185">
        <v>995000</v>
      </c>
      <c r="I126" s="152"/>
      <c r="J126" s="152"/>
      <c r="K126" s="164"/>
      <c r="L126" s="182"/>
    </row>
    <row r="127" spans="1:13" x14ac:dyDescent="0.25">
      <c r="A127" s="187" t="s">
        <v>239</v>
      </c>
      <c r="B127" s="152">
        <v>2610</v>
      </c>
      <c r="C127" s="208" t="s">
        <v>510</v>
      </c>
      <c r="D127" s="152">
        <v>225</v>
      </c>
      <c r="E127" s="164">
        <f t="shared" si="6"/>
        <v>497500</v>
      </c>
      <c r="F127" s="164"/>
      <c r="G127" s="164"/>
      <c r="H127" s="164">
        <v>497500</v>
      </c>
      <c r="I127" s="152"/>
      <c r="J127" s="152"/>
      <c r="K127" s="164"/>
      <c r="L127" s="182"/>
    </row>
    <row r="128" spans="1:13" x14ac:dyDescent="0.25">
      <c r="A128" s="187" t="s">
        <v>239</v>
      </c>
      <c r="B128" s="152">
        <v>2611</v>
      </c>
      <c r="C128" s="93" t="s">
        <v>504</v>
      </c>
      <c r="D128" s="152">
        <v>225</v>
      </c>
      <c r="E128" s="164">
        <f t="shared" si="6"/>
        <v>1406575</v>
      </c>
      <c r="F128" s="164"/>
      <c r="G128" s="164"/>
      <c r="H128" s="160"/>
      <c r="I128" s="152"/>
      <c r="J128" s="152"/>
      <c r="K128" s="169">
        <v>1406575</v>
      </c>
      <c r="L128" s="182"/>
    </row>
    <row r="129" spans="1:13" x14ac:dyDescent="0.25">
      <c r="A129" s="187" t="s">
        <v>240</v>
      </c>
      <c r="B129" s="152">
        <v>2612</v>
      </c>
      <c r="C129" s="93" t="s">
        <v>501</v>
      </c>
      <c r="D129" s="152">
        <v>226</v>
      </c>
      <c r="E129" s="164">
        <f t="shared" si="6"/>
        <v>2971369.48</v>
      </c>
      <c r="F129" s="169">
        <v>2971369.48</v>
      </c>
      <c r="G129" s="164"/>
      <c r="H129" s="160"/>
      <c r="I129" s="152"/>
      <c r="J129" s="152"/>
      <c r="K129" s="164"/>
      <c r="L129" s="182"/>
    </row>
    <row r="130" spans="1:13" x14ac:dyDescent="0.25">
      <c r="A130" s="187" t="s">
        <v>511</v>
      </c>
      <c r="B130" s="152">
        <v>2613</v>
      </c>
      <c r="C130" s="93" t="s">
        <v>501</v>
      </c>
      <c r="D130" s="152">
        <v>226</v>
      </c>
      <c r="E130" s="164">
        <f t="shared" si="6"/>
        <v>547580</v>
      </c>
      <c r="F130" s="169">
        <v>547580</v>
      </c>
      <c r="G130" s="164"/>
      <c r="H130" s="160"/>
      <c r="I130" s="152"/>
      <c r="J130" s="152"/>
      <c r="K130" s="164"/>
      <c r="L130" s="182"/>
    </row>
    <row r="131" spans="1:13" x14ac:dyDescent="0.25">
      <c r="A131" s="187" t="s">
        <v>240</v>
      </c>
      <c r="B131" s="152">
        <v>2614</v>
      </c>
      <c r="C131" s="93" t="s">
        <v>510</v>
      </c>
      <c r="D131" s="152">
        <v>226</v>
      </c>
      <c r="E131" s="164">
        <f t="shared" si="6"/>
        <v>0</v>
      </c>
      <c r="F131" s="164"/>
      <c r="G131" s="164"/>
      <c r="H131" s="185"/>
      <c r="I131" s="152"/>
      <c r="J131" s="152"/>
      <c r="K131" s="164"/>
      <c r="L131" s="182"/>
    </row>
    <row r="132" spans="1:13" x14ac:dyDescent="0.25">
      <c r="A132" s="187" t="s">
        <v>240</v>
      </c>
      <c r="B132" s="152">
        <v>2615</v>
      </c>
      <c r="C132" s="93" t="s">
        <v>504</v>
      </c>
      <c r="D132" s="152">
        <v>226</v>
      </c>
      <c r="E132" s="164">
        <f t="shared" si="6"/>
        <v>2588453.48</v>
      </c>
      <c r="F132" s="164"/>
      <c r="G132" s="164"/>
      <c r="H132" s="160"/>
      <c r="I132" s="152"/>
      <c r="J132" s="152"/>
      <c r="K132" s="309">
        <v>2588453.48</v>
      </c>
      <c r="L132" s="182"/>
    </row>
    <row r="133" spans="1:13" x14ac:dyDescent="0.25">
      <c r="A133" s="187" t="s">
        <v>503</v>
      </c>
      <c r="B133" s="188">
        <v>2616</v>
      </c>
      <c r="C133" s="93" t="s">
        <v>504</v>
      </c>
      <c r="D133" s="188">
        <v>290</v>
      </c>
      <c r="E133" s="164">
        <f t="shared" si="6"/>
        <v>31000</v>
      </c>
      <c r="F133" s="190"/>
      <c r="G133" s="190"/>
      <c r="H133" s="203"/>
      <c r="I133" s="188"/>
      <c r="J133" s="188"/>
      <c r="K133" s="190">
        <v>31000</v>
      </c>
      <c r="L133" s="191"/>
    </row>
    <row r="134" spans="1:13" ht="25.5" x14ac:dyDescent="0.25">
      <c r="A134" s="187" t="s">
        <v>512</v>
      </c>
      <c r="B134" s="152">
        <v>2617</v>
      </c>
      <c r="C134" s="93" t="s">
        <v>501</v>
      </c>
      <c r="D134" s="152">
        <v>310</v>
      </c>
      <c r="E134" s="164">
        <f t="shared" si="6"/>
        <v>1544009.4</v>
      </c>
      <c r="F134" s="169">
        <v>1544009.4</v>
      </c>
      <c r="G134" s="164"/>
      <c r="H134" s="160"/>
      <c r="I134" s="152"/>
      <c r="J134" s="152"/>
      <c r="K134" s="169"/>
      <c r="L134" s="182"/>
    </row>
    <row r="135" spans="1:13" x14ac:dyDescent="0.25">
      <c r="A135" s="187" t="s">
        <v>241</v>
      </c>
      <c r="B135" s="152">
        <v>2618</v>
      </c>
      <c r="C135" s="93" t="s">
        <v>501</v>
      </c>
      <c r="D135" s="152">
        <v>310</v>
      </c>
      <c r="E135" s="164">
        <f t="shared" si="6"/>
        <v>26700</v>
      </c>
      <c r="F135" s="169">
        <v>26700</v>
      </c>
      <c r="G135" s="164"/>
      <c r="H135" s="160"/>
      <c r="I135" s="152"/>
      <c r="J135" s="152"/>
      <c r="K135" s="164"/>
      <c r="L135" s="182"/>
    </row>
    <row r="136" spans="1:13" x14ac:dyDescent="0.25">
      <c r="A136" s="187" t="s">
        <v>241</v>
      </c>
      <c r="B136" s="152">
        <v>2619</v>
      </c>
      <c r="C136" s="93" t="s">
        <v>510</v>
      </c>
      <c r="D136" s="152">
        <v>310</v>
      </c>
      <c r="E136" s="164">
        <f t="shared" si="6"/>
        <v>158800</v>
      </c>
      <c r="F136" s="164"/>
      <c r="G136" s="164"/>
      <c r="H136" s="169">
        <v>158800</v>
      </c>
      <c r="I136" s="152"/>
      <c r="J136" s="152"/>
      <c r="K136" s="164"/>
      <c r="L136" s="182"/>
    </row>
    <row r="137" spans="1:13" x14ac:dyDescent="0.25">
      <c r="A137" s="187" t="s">
        <v>241</v>
      </c>
      <c r="B137" s="188">
        <v>2620</v>
      </c>
      <c r="C137" s="93" t="s">
        <v>504</v>
      </c>
      <c r="D137" s="152">
        <v>310</v>
      </c>
      <c r="E137" s="164">
        <f t="shared" si="6"/>
        <v>2121172.96</v>
      </c>
      <c r="F137" s="164"/>
      <c r="G137" s="164"/>
      <c r="H137" s="160"/>
      <c r="I137" s="152"/>
      <c r="J137" s="152"/>
      <c r="K137" s="164">
        <v>2121172.96</v>
      </c>
      <c r="L137" s="182"/>
    </row>
    <row r="138" spans="1:13" x14ac:dyDescent="0.25">
      <c r="A138" s="187" t="s">
        <v>242</v>
      </c>
      <c r="B138" s="188">
        <v>2621</v>
      </c>
      <c r="C138" s="93" t="s">
        <v>501</v>
      </c>
      <c r="D138" s="188">
        <v>340</v>
      </c>
      <c r="E138" s="164">
        <f t="shared" si="6"/>
        <v>599260</v>
      </c>
      <c r="F138" s="301">
        <v>599260</v>
      </c>
      <c r="G138" s="190"/>
      <c r="H138" s="203"/>
      <c r="I138" s="188"/>
      <c r="J138" s="188"/>
      <c r="K138" s="190"/>
      <c r="L138" s="191"/>
    </row>
    <row r="139" spans="1:13" ht="25.5" x14ac:dyDescent="0.25">
      <c r="A139" s="187" t="s">
        <v>513</v>
      </c>
      <c r="B139" s="152">
        <v>2622</v>
      </c>
      <c r="C139" s="93" t="s">
        <v>501</v>
      </c>
      <c r="D139" s="188">
        <v>340</v>
      </c>
      <c r="E139" s="164">
        <f t="shared" si="6"/>
        <v>138590</v>
      </c>
      <c r="F139" s="301">
        <v>138590</v>
      </c>
      <c r="G139" s="190"/>
      <c r="H139" s="203"/>
      <c r="I139" s="188"/>
      <c r="J139" s="188"/>
      <c r="K139" s="190"/>
      <c r="L139" s="191"/>
    </row>
    <row r="140" spans="1:13" x14ac:dyDescent="0.25">
      <c r="A140" s="187" t="s">
        <v>242</v>
      </c>
      <c r="B140" s="152">
        <v>2623</v>
      </c>
      <c r="C140" s="209" t="s">
        <v>514</v>
      </c>
      <c r="D140" s="188">
        <v>340</v>
      </c>
      <c r="E140" s="164">
        <f t="shared" si="6"/>
        <v>2094140.37</v>
      </c>
      <c r="F140" s="190"/>
      <c r="G140" s="190"/>
      <c r="H140" s="190">
        <v>2094140.37</v>
      </c>
      <c r="I140" s="188"/>
      <c r="J140" s="188"/>
      <c r="K140" s="190"/>
      <c r="L140" s="191"/>
    </row>
    <row r="141" spans="1:13" x14ac:dyDescent="0.25">
      <c r="A141" s="187" t="s">
        <v>242</v>
      </c>
      <c r="B141" s="210">
        <v>2624</v>
      </c>
      <c r="C141" s="209" t="s">
        <v>515</v>
      </c>
      <c r="D141" s="188">
        <v>340</v>
      </c>
      <c r="E141" s="164">
        <f t="shared" si="6"/>
        <v>3017533</v>
      </c>
      <c r="F141" s="190"/>
      <c r="G141" s="190"/>
      <c r="H141" s="190">
        <v>3017533</v>
      </c>
      <c r="I141" s="188"/>
      <c r="J141" s="188"/>
      <c r="K141" s="190"/>
      <c r="L141" s="191"/>
    </row>
    <row r="142" spans="1:13" x14ac:dyDescent="0.25">
      <c r="A142" s="187" t="s">
        <v>242</v>
      </c>
      <c r="B142" s="152">
        <v>2625</v>
      </c>
      <c r="C142" s="93" t="s">
        <v>504</v>
      </c>
      <c r="D142" s="152">
        <v>340</v>
      </c>
      <c r="E142" s="164">
        <f t="shared" si="6"/>
        <v>2523166.33</v>
      </c>
      <c r="F142" s="164"/>
      <c r="G142" s="164"/>
      <c r="H142" s="160"/>
      <c r="I142" s="152"/>
      <c r="J142" s="152"/>
      <c r="K142" s="169">
        <v>2523166.33</v>
      </c>
      <c r="L142" s="182"/>
    </row>
    <row r="143" spans="1:13" ht="26.25" thickBot="1" x14ac:dyDescent="0.3">
      <c r="A143" s="230" t="s">
        <v>513</v>
      </c>
      <c r="B143" s="211">
        <v>2626</v>
      </c>
      <c r="C143" s="231" t="s">
        <v>504</v>
      </c>
      <c r="D143" s="211">
        <v>340</v>
      </c>
      <c r="E143" s="164">
        <f t="shared" si="6"/>
        <v>0</v>
      </c>
      <c r="F143" s="212"/>
      <c r="G143" s="212"/>
      <c r="H143" s="213"/>
      <c r="I143" s="211"/>
      <c r="J143" s="211"/>
      <c r="K143" s="212"/>
      <c r="L143" s="214"/>
    </row>
    <row r="144" spans="1:13" x14ac:dyDescent="0.25">
      <c r="A144" s="172" t="s">
        <v>9</v>
      </c>
      <c r="B144" s="173">
        <v>300</v>
      </c>
      <c r="C144" s="173" t="s">
        <v>7</v>
      </c>
      <c r="D144" s="173"/>
      <c r="E144" s="174">
        <f>SUM(F144:L144)</f>
        <v>-140511.6</v>
      </c>
      <c r="F144" s="174">
        <f>SUM(F146:F147)</f>
        <v>-29011.599999999999</v>
      </c>
      <c r="G144" s="174"/>
      <c r="H144" s="173"/>
      <c r="I144" s="173"/>
      <c r="J144" s="173"/>
      <c r="K144" s="174">
        <f>SUM(K146)</f>
        <v>-111500</v>
      </c>
      <c r="L144" s="175"/>
      <c r="M144" s="19">
        <v>1</v>
      </c>
    </row>
    <row r="145" spans="1:13" ht="14.25" customHeight="1" x14ac:dyDescent="0.25">
      <c r="A145" s="181" t="s">
        <v>8</v>
      </c>
      <c r="B145" s="152"/>
      <c r="C145" s="152"/>
      <c r="D145" s="152"/>
      <c r="E145" s="160"/>
      <c r="F145" s="164"/>
      <c r="G145" s="164"/>
      <c r="H145" s="152"/>
      <c r="I145" s="152"/>
      <c r="J145" s="152"/>
      <c r="K145" s="164"/>
      <c r="L145" s="182"/>
      <c r="M145" s="19">
        <v>1</v>
      </c>
    </row>
    <row r="146" spans="1:13" x14ac:dyDescent="0.25">
      <c r="A146" s="187" t="s">
        <v>125</v>
      </c>
      <c r="B146" s="152">
        <v>510</v>
      </c>
      <c r="C146" s="152" t="s">
        <v>516</v>
      </c>
      <c r="D146" s="152"/>
      <c r="E146" s="164">
        <f t="shared" ref="E146" si="7">SUM(F146:L146)</f>
        <v>-140511.6</v>
      </c>
      <c r="F146" s="164">
        <v>-29011.599999999999</v>
      </c>
      <c r="G146" s="164"/>
      <c r="H146" s="152"/>
      <c r="I146" s="152"/>
      <c r="J146" s="152"/>
      <c r="K146" s="164">
        <v>-111500</v>
      </c>
      <c r="L146" s="182"/>
      <c r="M146" s="19">
        <v>1</v>
      </c>
    </row>
    <row r="147" spans="1:13" ht="13.5" thickBot="1" x14ac:dyDescent="0.3">
      <c r="A147" s="215" t="s">
        <v>126</v>
      </c>
      <c r="B147" s="177">
        <v>320</v>
      </c>
      <c r="C147" s="177"/>
      <c r="D147" s="177"/>
      <c r="E147" s="178"/>
      <c r="F147" s="179"/>
      <c r="G147" s="179"/>
      <c r="H147" s="177"/>
      <c r="I147" s="177"/>
      <c r="J147" s="177"/>
      <c r="K147" s="179"/>
      <c r="L147" s="180"/>
      <c r="M147" s="19">
        <v>1</v>
      </c>
    </row>
    <row r="148" spans="1:13" x14ac:dyDescent="0.25">
      <c r="A148" s="172" t="s">
        <v>10</v>
      </c>
      <c r="B148" s="173">
        <v>400</v>
      </c>
      <c r="C148" s="173"/>
      <c r="D148" s="173"/>
      <c r="E148" s="174">
        <f>SUM(F148:L148)</f>
        <v>133850</v>
      </c>
      <c r="F148" s="174"/>
      <c r="G148" s="174"/>
      <c r="H148" s="173"/>
      <c r="I148" s="173"/>
      <c r="J148" s="173"/>
      <c r="K148" s="174">
        <f>SUM(K150)</f>
        <v>133850</v>
      </c>
      <c r="L148" s="175"/>
      <c r="M148" s="19">
        <v>1</v>
      </c>
    </row>
    <row r="149" spans="1:13" ht="14.25" customHeight="1" x14ac:dyDescent="0.25">
      <c r="A149" s="181" t="s">
        <v>8</v>
      </c>
      <c r="B149" s="152"/>
      <c r="C149" s="152"/>
      <c r="D149" s="152"/>
      <c r="E149" s="160"/>
      <c r="F149" s="164"/>
      <c r="G149" s="164"/>
      <c r="H149" s="152"/>
      <c r="I149" s="152"/>
      <c r="J149" s="152"/>
      <c r="K149" s="164"/>
      <c r="L149" s="182"/>
      <c r="M149" s="19">
        <v>1</v>
      </c>
    </row>
    <row r="150" spans="1:13" x14ac:dyDescent="0.25">
      <c r="A150" s="187" t="s">
        <v>127</v>
      </c>
      <c r="B150" s="152">
        <v>610</v>
      </c>
      <c r="C150" s="152" t="s">
        <v>516</v>
      </c>
      <c r="D150" s="152"/>
      <c r="E150" s="164">
        <f t="shared" ref="E150" si="8">SUM(F150:L150)</f>
        <v>133850</v>
      </c>
      <c r="F150" s="164"/>
      <c r="G150" s="164"/>
      <c r="H150" s="152"/>
      <c r="I150" s="152"/>
      <c r="J150" s="152"/>
      <c r="K150" s="164">
        <v>133850</v>
      </c>
      <c r="L150" s="182"/>
      <c r="M150" s="19">
        <v>1</v>
      </c>
    </row>
    <row r="151" spans="1:13" ht="13.5" thickBot="1" x14ac:dyDescent="0.3">
      <c r="A151" s="215" t="s">
        <v>128</v>
      </c>
      <c r="B151" s="177">
        <v>420</v>
      </c>
      <c r="C151" s="177"/>
      <c r="D151" s="177"/>
      <c r="E151" s="178"/>
      <c r="F151" s="179"/>
      <c r="G151" s="179"/>
      <c r="H151" s="177"/>
      <c r="I151" s="177"/>
      <c r="J151" s="177"/>
      <c r="K151" s="179"/>
      <c r="L151" s="180"/>
      <c r="M151" s="19">
        <v>1</v>
      </c>
    </row>
    <row r="152" spans="1:13" x14ac:dyDescent="0.25">
      <c r="A152" s="216" t="s">
        <v>11</v>
      </c>
      <c r="B152" s="173">
        <v>500</v>
      </c>
      <c r="C152" s="173" t="s">
        <v>7</v>
      </c>
      <c r="D152" s="173"/>
      <c r="E152" s="174">
        <f>SUM(F152:L152)</f>
        <v>707659.98</v>
      </c>
      <c r="F152" s="174">
        <v>6820</v>
      </c>
      <c r="G152" s="174"/>
      <c r="H152" s="174">
        <v>0</v>
      </c>
      <c r="I152" s="173"/>
      <c r="J152" s="173"/>
      <c r="K152" s="174">
        <v>700839.98</v>
      </c>
      <c r="L152" s="175"/>
      <c r="M152" s="19">
        <v>1</v>
      </c>
    </row>
    <row r="153" spans="1:13" ht="13.5" thickBot="1" x14ac:dyDescent="0.3">
      <c r="A153" s="217" t="s">
        <v>12</v>
      </c>
      <c r="B153" s="218">
        <v>600</v>
      </c>
      <c r="C153" s="218" t="s">
        <v>7</v>
      </c>
      <c r="D153" s="218"/>
      <c r="E153" s="219">
        <f>SUM(F153:L153)</f>
        <v>2.2722815629094839E-8</v>
      </c>
      <c r="F153" s="219">
        <f>SUM(F9+F152-F74-F146)</f>
        <v>2.0860170479863882E-8</v>
      </c>
      <c r="G153" s="219"/>
      <c r="H153" s="219">
        <v>0</v>
      </c>
      <c r="I153" s="218"/>
      <c r="J153" s="218"/>
      <c r="K153" s="219">
        <f>SUM(K152+K9-K74-K150-K146)</f>
        <v>1.862645149230957E-9</v>
      </c>
      <c r="L153" s="220"/>
      <c r="M153" s="19">
        <v>1</v>
      </c>
    </row>
    <row r="154" spans="1:13" x14ac:dyDescent="0.25">
      <c r="A154" s="90"/>
      <c r="B154" s="91"/>
      <c r="C154" s="91"/>
      <c r="D154" s="91"/>
      <c r="E154" s="221"/>
      <c r="F154" s="91"/>
      <c r="G154" s="91"/>
      <c r="H154" s="91"/>
      <c r="I154" s="91"/>
      <c r="J154" s="91"/>
      <c r="K154" s="91"/>
      <c r="L154" s="91"/>
      <c r="M154" s="19">
        <v>1</v>
      </c>
    </row>
    <row r="155" spans="1:13" ht="33" customHeight="1" x14ac:dyDescent="0.25">
      <c r="A155" s="405" t="s">
        <v>517</v>
      </c>
      <c r="B155" s="405"/>
      <c r="C155" s="405"/>
      <c r="D155" s="405"/>
      <c r="E155" s="405"/>
      <c r="F155" s="405"/>
      <c r="G155" s="405"/>
      <c r="H155" s="405"/>
      <c r="I155" s="405"/>
      <c r="J155" s="405"/>
      <c r="K155" s="405"/>
      <c r="L155" s="405"/>
      <c r="M155" s="19">
        <v>1</v>
      </c>
    </row>
    <row r="156" spans="1:13" x14ac:dyDescent="0.25">
      <c r="A156" s="2"/>
    </row>
    <row r="157" spans="1:13" x14ac:dyDescent="0.25">
      <c r="A157" s="2"/>
    </row>
    <row r="158" spans="1:13" x14ac:dyDescent="0.25">
      <c r="A158" s="2"/>
    </row>
    <row r="159" spans="1:13" x14ac:dyDescent="0.25">
      <c r="A159" s="2"/>
    </row>
    <row r="160" spans="1:13" x14ac:dyDescent="0.25">
      <c r="A160" s="2"/>
    </row>
  </sheetData>
  <mergeCells count="15">
    <mergeCell ref="A155:L155"/>
    <mergeCell ref="G6:G7"/>
    <mergeCell ref="C4:D7"/>
    <mergeCell ref="A1:L1"/>
    <mergeCell ref="A2:L2"/>
    <mergeCell ref="A4:A7"/>
    <mergeCell ref="B4:B7"/>
    <mergeCell ref="E4:L4"/>
    <mergeCell ref="E5:E7"/>
    <mergeCell ref="F5:L5"/>
    <mergeCell ref="F6:F7"/>
    <mergeCell ref="H6:H7"/>
    <mergeCell ref="I6:I7"/>
    <mergeCell ref="J6:J7"/>
    <mergeCell ref="K6:L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3" manualBreakCount="3">
    <brk id="37" max="11" man="1"/>
    <brk id="73" max="11" man="1"/>
    <brk id="137" max="11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topLeftCell="A4" zoomScaleSheetLayoutView="100" workbookViewId="0">
      <selection activeCell="K13" sqref="K13:L13"/>
    </sheetView>
  </sheetViews>
  <sheetFormatPr defaultColWidth="9.140625" defaultRowHeight="12.75" x14ac:dyDescent="0.25"/>
  <cols>
    <col min="1" max="1" width="36" style="19" customWidth="1"/>
    <col min="2" max="2" width="6.42578125" style="19" customWidth="1"/>
    <col min="3" max="3" width="8.28515625" style="19" customWidth="1"/>
    <col min="4" max="12" width="11.42578125" style="19" customWidth="1"/>
    <col min="13" max="16384" width="9.140625" style="19"/>
  </cols>
  <sheetData>
    <row r="1" spans="1:12" ht="21" customHeight="1" x14ac:dyDescent="0.25">
      <c r="A1" s="414" t="s">
        <v>205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18.95" customHeight="1" x14ac:dyDescent="0.25">
      <c r="A2" s="414" t="s">
        <v>861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7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 x14ac:dyDescent="0.25">
      <c r="A4" s="415" t="s">
        <v>0</v>
      </c>
      <c r="B4" s="415" t="s">
        <v>1</v>
      </c>
      <c r="C4" s="415" t="s">
        <v>13</v>
      </c>
      <c r="D4" s="428" t="s">
        <v>14</v>
      </c>
      <c r="E4" s="429"/>
      <c r="F4" s="429"/>
      <c r="G4" s="429"/>
      <c r="H4" s="429"/>
      <c r="I4" s="429"/>
      <c r="J4" s="429"/>
      <c r="K4" s="429"/>
      <c r="L4" s="430"/>
    </row>
    <row r="5" spans="1:12" x14ac:dyDescent="0.25">
      <c r="A5" s="415"/>
      <c r="B5" s="415"/>
      <c r="C5" s="415"/>
      <c r="D5" s="421" t="s">
        <v>132</v>
      </c>
      <c r="E5" s="422"/>
      <c r="F5" s="423"/>
      <c r="G5" s="431" t="s">
        <v>4</v>
      </c>
      <c r="H5" s="432"/>
      <c r="I5" s="432"/>
      <c r="J5" s="432"/>
      <c r="K5" s="432"/>
      <c r="L5" s="433"/>
    </row>
    <row r="6" spans="1:12" ht="84.75" customHeight="1" x14ac:dyDescent="0.25">
      <c r="A6" s="415"/>
      <c r="B6" s="415"/>
      <c r="C6" s="415"/>
      <c r="D6" s="424"/>
      <c r="E6" s="425"/>
      <c r="F6" s="426"/>
      <c r="G6" s="428" t="s">
        <v>15</v>
      </c>
      <c r="H6" s="429"/>
      <c r="I6" s="430"/>
      <c r="J6" s="428" t="s">
        <v>16</v>
      </c>
      <c r="K6" s="429"/>
      <c r="L6" s="430"/>
    </row>
    <row r="7" spans="1:12" ht="51" x14ac:dyDescent="0.25">
      <c r="A7" s="415"/>
      <c r="B7" s="415"/>
      <c r="C7" s="415"/>
      <c r="D7" s="23" t="s">
        <v>824</v>
      </c>
      <c r="E7" s="23" t="s">
        <v>825</v>
      </c>
      <c r="F7" s="23" t="s">
        <v>826</v>
      </c>
      <c r="G7" s="23" t="s">
        <v>131</v>
      </c>
      <c r="H7" s="23" t="s">
        <v>129</v>
      </c>
      <c r="I7" s="23" t="s">
        <v>130</v>
      </c>
      <c r="J7" s="23" t="s">
        <v>824</v>
      </c>
      <c r="K7" s="23" t="s">
        <v>825</v>
      </c>
      <c r="L7" s="23" t="s">
        <v>826</v>
      </c>
    </row>
    <row r="8" spans="1:12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25.5" x14ac:dyDescent="0.25">
      <c r="A9" s="86" t="s">
        <v>17</v>
      </c>
      <c r="B9" s="92" t="s">
        <v>18</v>
      </c>
      <c r="C9" s="92" t="s">
        <v>7</v>
      </c>
      <c r="D9" s="87">
        <f>SUM(D11+D13)</f>
        <v>35374784.399999999</v>
      </c>
      <c r="E9" s="262">
        <f t="shared" ref="E9:F9" si="0">SUM(E11+E13)</f>
        <v>35374784.399999999</v>
      </c>
      <c r="F9" s="262">
        <f t="shared" si="0"/>
        <v>35374784.399999999</v>
      </c>
      <c r="G9" s="87"/>
      <c r="H9" s="87"/>
      <c r="I9" s="87"/>
      <c r="J9" s="87">
        <f>SUM(J11+J13)</f>
        <v>35374784.399999999</v>
      </c>
      <c r="K9" s="262">
        <f t="shared" ref="K9:L9" si="1">SUM(K11+K13)</f>
        <v>35374784.399999999</v>
      </c>
      <c r="L9" s="262">
        <f t="shared" si="1"/>
        <v>35374784.399999999</v>
      </c>
    </row>
    <row r="10" spans="1:12" x14ac:dyDescent="0.25">
      <c r="A10" s="28" t="s">
        <v>4</v>
      </c>
      <c r="B10" s="93"/>
      <c r="C10" s="93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25.5" x14ac:dyDescent="0.25">
      <c r="A11" s="29" t="s">
        <v>133</v>
      </c>
      <c r="B11" s="93">
        <v>1001</v>
      </c>
      <c r="C11" s="93" t="s">
        <v>7</v>
      </c>
      <c r="D11" s="84"/>
      <c r="E11" s="84"/>
      <c r="F11" s="84"/>
      <c r="G11" s="84"/>
      <c r="H11" s="84"/>
      <c r="I11" s="84"/>
      <c r="J11" s="84"/>
      <c r="K11" s="84"/>
      <c r="L11" s="84"/>
    </row>
    <row r="12" spans="1:12" x14ac:dyDescent="0.25">
      <c r="A12" s="29"/>
      <c r="B12" s="93"/>
      <c r="C12" s="93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25.5" x14ac:dyDescent="0.25">
      <c r="A13" s="29" t="s">
        <v>19</v>
      </c>
      <c r="B13" s="93">
        <v>2001</v>
      </c>
      <c r="C13" s="93"/>
      <c r="D13" s="84">
        <f>SUM(G13+J13)</f>
        <v>35374784.399999999</v>
      </c>
      <c r="E13" s="263">
        <f t="shared" ref="E13:F13" si="2">SUM(H13+K13)</f>
        <v>35374784.399999999</v>
      </c>
      <c r="F13" s="263">
        <f t="shared" si="2"/>
        <v>35374784.399999999</v>
      </c>
      <c r="G13" s="84"/>
      <c r="H13" s="84"/>
      <c r="I13" s="84"/>
      <c r="J13" s="84">
        <v>35374784.399999999</v>
      </c>
      <c r="K13" s="270">
        <v>35374784.399999999</v>
      </c>
      <c r="L13" s="270">
        <v>35374784.399999999</v>
      </c>
    </row>
    <row r="14" spans="1:12" x14ac:dyDescent="0.25">
      <c r="A14" s="29"/>
      <c r="B14" s="93"/>
      <c r="C14" s="93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27" customHeight="1" x14ac:dyDescent="0.25">
      <c r="A15" s="427" t="s">
        <v>390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</row>
  </sheetData>
  <mergeCells count="11"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  <mergeCell ref="G5:L5"/>
  </mergeCells>
  <pageMargins left="0.6" right="0.43" top="0.47" bottom="0.74803149606299213" header="0.31496062992125984" footer="0.31496062992125984"/>
  <pageSetup paperSize="9" scale="8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BreakPreview" zoomScale="80" zoomScaleSheetLayoutView="80" workbookViewId="0">
      <selection sqref="A1:C1"/>
    </sheetView>
  </sheetViews>
  <sheetFormatPr defaultColWidth="9.140625" defaultRowHeight="12.75" x14ac:dyDescent="0.25"/>
  <cols>
    <col min="1" max="1" width="45" style="2" customWidth="1"/>
    <col min="2" max="2" width="12.140625" style="19" customWidth="1"/>
    <col min="3" max="3" width="31.7109375" style="19" customWidth="1"/>
    <col min="4" max="16384" width="9.140625" style="19"/>
  </cols>
  <sheetData>
    <row r="1" spans="1:3" ht="30.75" customHeight="1" x14ac:dyDescent="0.25">
      <c r="A1" s="414" t="s">
        <v>206</v>
      </c>
      <c r="B1" s="414"/>
      <c r="C1" s="414"/>
    </row>
    <row r="2" spans="1:3" x14ac:dyDescent="0.25">
      <c r="A2" s="434" t="s">
        <v>84</v>
      </c>
      <c r="B2" s="434"/>
      <c r="C2" s="434"/>
    </row>
    <row r="3" spans="1:3" x14ac:dyDescent="0.25">
      <c r="A3" s="434" t="s">
        <v>134</v>
      </c>
      <c r="B3" s="434"/>
      <c r="C3" s="434"/>
    </row>
    <row r="4" spans="1:3" x14ac:dyDescent="0.25">
      <c r="A4" s="25"/>
      <c r="B4" s="26"/>
      <c r="C4" s="26"/>
    </row>
    <row r="5" spans="1:3" ht="35.25" customHeight="1" x14ac:dyDescent="0.25">
      <c r="A5" s="21" t="s">
        <v>0</v>
      </c>
      <c r="B5" s="20" t="s">
        <v>1</v>
      </c>
      <c r="C5" s="21" t="s">
        <v>20</v>
      </c>
    </row>
    <row r="6" spans="1:3" x14ac:dyDescent="0.25">
      <c r="A6" s="88">
        <v>1</v>
      </c>
      <c r="B6" s="84">
        <v>2</v>
      </c>
      <c r="C6" s="84">
        <v>3</v>
      </c>
    </row>
    <row r="7" spans="1:3" x14ac:dyDescent="0.25">
      <c r="A7" s="29" t="s">
        <v>11</v>
      </c>
      <c r="B7" s="93" t="s">
        <v>21</v>
      </c>
      <c r="C7" s="84"/>
    </row>
    <row r="8" spans="1:3" x14ac:dyDescent="0.25">
      <c r="A8" s="29" t="s">
        <v>12</v>
      </c>
      <c r="B8" s="93" t="s">
        <v>23</v>
      </c>
      <c r="C8" s="84"/>
    </row>
    <row r="9" spans="1:3" x14ac:dyDescent="0.25">
      <c r="A9" s="29" t="s">
        <v>22</v>
      </c>
      <c r="B9" s="93" t="s">
        <v>24</v>
      </c>
      <c r="C9" s="84"/>
    </row>
    <row r="10" spans="1:3" x14ac:dyDescent="0.25">
      <c r="A10" s="29"/>
      <c r="B10" s="93"/>
      <c r="C10" s="84"/>
    </row>
    <row r="11" spans="1:3" x14ac:dyDescent="0.25">
      <c r="A11" s="29" t="s">
        <v>25</v>
      </c>
      <c r="B11" s="93" t="s">
        <v>26</v>
      </c>
      <c r="C11" s="84"/>
    </row>
    <row r="12" spans="1:3" x14ac:dyDescent="0.25">
      <c r="A12" s="29"/>
      <c r="B12" s="93"/>
      <c r="C12" s="84"/>
    </row>
    <row r="13" spans="1:3" x14ac:dyDescent="0.25">
      <c r="A13" s="90"/>
      <c r="B13" s="94"/>
      <c r="C13" s="91"/>
    </row>
    <row r="14" spans="1:3" x14ac:dyDescent="0.25">
      <c r="A14" s="90"/>
      <c r="B14" s="94"/>
      <c r="C14" s="91"/>
    </row>
    <row r="15" spans="1:3" ht="15" customHeight="1" x14ac:dyDescent="0.25">
      <c r="A15" s="435" t="s">
        <v>135</v>
      </c>
      <c r="B15" s="435"/>
      <c r="C15" s="435"/>
    </row>
    <row r="16" spans="1:3" x14ac:dyDescent="0.25">
      <c r="A16" s="90"/>
      <c r="B16" s="91"/>
      <c r="C16" s="91"/>
    </row>
    <row r="17" spans="1:3" ht="25.5" customHeight="1" x14ac:dyDescent="0.25">
      <c r="A17" s="89" t="s">
        <v>0</v>
      </c>
      <c r="B17" s="87" t="s">
        <v>1</v>
      </c>
      <c r="C17" s="89" t="s">
        <v>83</v>
      </c>
    </row>
    <row r="18" spans="1:3" x14ac:dyDescent="0.25">
      <c r="A18" s="88">
        <v>1</v>
      </c>
      <c r="B18" s="84">
        <v>2</v>
      </c>
      <c r="C18" s="84">
        <v>3</v>
      </c>
    </row>
    <row r="19" spans="1:3" ht="24.75" customHeight="1" x14ac:dyDescent="0.25">
      <c r="A19" s="29" t="s">
        <v>27</v>
      </c>
      <c r="B19" s="93" t="s">
        <v>21</v>
      </c>
      <c r="C19" s="84"/>
    </row>
    <row r="20" spans="1:3" ht="89.25" customHeight="1" x14ac:dyDescent="0.25">
      <c r="A20" s="29" t="s">
        <v>28</v>
      </c>
      <c r="B20" s="93" t="s">
        <v>23</v>
      </c>
      <c r="C20" s="84"/>
    </row>
    <row r="21" spans="1:3" ht="44.25" customHeight="1" x14ac:dyDescent="0.25">
      <c r="A21" s="29" t="s">
        <v>29</v>
      </c>
      <c r="B21" s="93" t="s">
        <v>24</v>
      </c>
      <c r="C21" s="84"/>
    </row>
    <row r="22" spans="1:3" ht="45.95" customHeight="1" x14ac:dyDescent="0.25">
      <c r="A22" s="427" t="s">
        <v>391</v>
      </c>
      <c r="B22" s="427"/>
      <c r="C22" s="427"/>
    </row>
  </sheetData>
  <mergeCells count="5">
    <mergeCell ref="A22:C22"/>
    <mergeCell ref="A1:C1"/>
    <mergeCell ref="A2:C2"/>
    <mergeCell ref="A3:C3"/>
    <mergeCell ref="A15:C15"/>
  </mergeCells>
  <pageMargins left="0.7" right="0.7" top="0.75" bottom="0.75" header="0.3" footer="0.3"/>
  <pageSetup paperSize="9" scale="9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V59"/>
  <sheetViews>
    <sheetView view="pageBreakPreview" zoomScale="90" zoomScaleSheetLayoutView="90" workbookViewId="0">
      <selection activeCell="B16" sqref="B16"/>
    </sheetView>
  </sheetViews>
  <sheetFormatPr defaultColWidth="9.140625" defaultRowHeight="12.75" x14ac:dyDescent="0.25"/>
  <cols>
    <col min="1" max="1" width="37.140625" style="91" customWidth="1"/>
    <col min="2" max="2" width="9.140625" style="91"/>
    <col min="3" max="7" width="13.85546875" style="91" customWidth="1"/>
    <col min="8" max="16384" width="9.140625" style="91"/>
  </cols>
  <sheetData>
    <row r="1" spans="1:100" x14ac:dyDescent="0.25">
      <c r="A1" s="359" t="s">
        <v>207</v>
      </c>
      <c r="B1" s="359"/>
      <c r="C1" s="359"/>
      <c r="D1" s="359"/>
      <c r="E1" s="359"/>
      <c r="F1" s="359"/>
      <c r="G1" s="359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</row>
    <row r="2" spans="1:100" x14ac:dyDescent="0.25">
      <c r="A2" s="436" t="s">
        <v>860</v>
      </c>
      <c r="B2" s="436"/>
      <c r="C2" s="436"/>
      <c r="D2" s="436"/>
      <c r="E2" s="436"/>
      <c r="F2" s="436"/>
      <c r="G2" s="436"/>
    </row>
    <row r="3" spans="1:100" x14ac:dyDescent="0.25">
      <c r="A3" s="258"/>
      <c r="B3" s="258"/>
      <c r="C3" s="258"/>
      <c r="D3" s="258"/>
      <c r="E3" s="258"/>
      <c r="F3" s="258"/>
      <c r="G3" s="258"/>
    </row>
    <row r="4" spans="1:100" ht="57" customHeight="1" x14ac:dyDescent="0.25">
      <c r="A4" s="88" t="s">
        <v>0</v>
      </c>
      <c r="B4" s="88" t="s">
        <v>136</v>
      </c>
      <c r="C4" s="88" t="s">
        <v>774</v>
      </c>
      <c r="D4" s="88" t="s">
        <v>775</v>
      </c>
      <c r="E4" s="88" t="s">
        <v>776</v>
      </c>
      <c r="F4" s="88" t="s">
        <v>777</v>
      </c>
      <c r="G4" s="88" t="s">
        <v>130</v>
      </c>
    </row>
    <row r="5" spans="1:100" x14ac:dyDescent="0.25">
      <c r="A5" s="259">
        <v>1</v>
      </c>
      <c r="B5" s="259">
        <v>2</v>
      </c>
      <c r="C5" s="259">
        <v>4</v>
      </c>
      <c r="D5" s="259">
        <v>5</v>
      </c>
      <c r="E5" s="259">
        <v>6</v>
      </c>
      <c r="F5" s="259">
        <v>6</v>
      </c>
      <c r="G5" s="91">
        <v>7</v>
      </c>
    </row>
    <row r="6" spans="1:100" ht="25.5" x14ac:dyDescent="0.25">
      <c r="A6" s="86" t="s">
        <v>211</v>
      </c>
      <c r="B6" s="257" t="s">
        <v>7</v>
      </c>
      <c r="C6" s="274" t="s">
        <v>7</v>
      </c>
      <c r="D6" s="274" t="s">
        <v>7</v>
      </c>
      <c r="E6" s="274" t="s">
        <v>7</v>
      </c>
      <c r="F6" s="257" t="s">
        <v>7</v>
      </c>
      <c r="G6" s="256" t="s">
        <v>7</v>
      </c>
    </row>
    <row r="7" spans="1:100" x14ac:dyDescent="0.25">
      <c r="A7" s="29" t="s">
        <v>142</v>
      </c>
      <c r="B7" s="88" t="s">
        <v>138</v>
      </c>
      <c r="C7" s="88">
        <v>47422.3</v>
      </c>
      <c r="D7" s="88">
        <v>52172.6</v>
      </c>
      <c r="E7" s="88">
        <v>56137.5</v>
      </c>
      <c r="F7" s="88">
        <v>56137.5</v>
      </c>
      <c r="G7" s="88"/>
    </row>
    <row r="8" spans="1:100" ht="24.95" customHeight="1" x14ac:dyDescent="0.25">
      <c r="A8" s="28" t="s">
        <v>157</v>
      </c>
      <c r="B8" s="88" t="s">
        <v>138</v>
      </c>
      <c r="C8" s="88">
        <v>14030.7</v>
      </c>
      <c r="D8" s="88">
        <v>15177.6</v>
      </c>
      <c r="E8" s="88">
        <v>16088.3</v>
      </c>
      <c r="F8" s="88">
        <v>16088.3</v>
      </c>
      <c r="G8" s="88"/>
    </row>
    <row r="9" spans="1:100" x14ac:dyDescent="0.25">
      <c r="A9" s="28" t="s">
        <v>4</v>
      </c>
      <c r="B9" s="88"/>
      <c r="C9" s="88"/>
      <c r="D9" s="88"/>
      <c r="E9" s="88"/>
      <c r="F9" s="88"/>
      <c r="G9" s="88"/>
    </row>
    <row r="10" spans="1:100" ht="25.5" x14ac:dyDescent="0.25">
      <c r="A10" s="28" t="s">
        <v>208</v>
      </c>
      <c r="B10" s="88" t="s">
        <v>138</v>
      </c>
      <c r="C10" s="88">
        <v>4417.7</v>
      </c>
      <c r="D10" s="88">
        <v>5008.6000000000004</v>
      </c>
      <c r="E10" s="88">
        <v>5309.2</v>
      </c>
      <c r="F10" s="88">
        <v>5309.2</v>
      </c>
      <c r="G10" s="88"/>
    </row>
    <row r="11" spans="1:100" ht="24.95" customHeight="1" x14ac:dyDescent="0.25">
      <c r="A11" s="28" t="s">
        <v>157</v>
      </c>
      <c r="B11" s="88" t="s">
        <v>138</v>
      </c>
      <c r="C11" s="88">
        <v>1086.8</v>
      </c>
      <c r="D11" s="88">
        <v>1156.0999999999999</v>
      </c>
      <c r="E11" s="88">
        <v>1225.5</v>
      </c>
      <c r="F11" s="88">
        <v>1225.5</v>
      </c>
      <c r="G11" s="88"/>
    </row>
    <row r="12" spans="1:100" ht="25.5" x14ac:dyDescent="0.25">
      <c r="A12" s="28" t="s">
        <v>209</v>
      </c>
      <c r="B12" s="88" t="s">
        <v>138</v>
      </c>
      <c r="C12" s="88">
        <v>43004.6</v>
      </c>
      <c r="D12" s="88">
        <v>47164</v>
      </c>
      <c r="E12" s="88">
        <v>50828.3</v>
      </c>
      <c r="F12" s="88">
        <v>50828.3</v>
      </c>
      <c r="G12" s="88"/>
    </row>
    <row r="13" spans="1:100" ht="26.25" customHeight="1" x14ac:dyDescent="0.25">
      <c r="A13" s="28" t="s">
        <v>157</v>
      </c>
      <c r="B13" s="88" t="s">
        <v>138</v>
      </c>
      <c r="C13" s="88">
        <v>12943.9</v>
      </c>
      <c r="D13" s="88">
        <v>14021.5</v>
      </c>
      <c r="E13" s="88">
        <v>14862.8</v>
      </c>
      <c r="F13" s="88">
        <v>14862.8</v>
      </c>
      <c r="G13" s="88"/>
    </row>
    <row r="14" spans="1:100" ht="63.75" x14ac:dyDescent="0.25">
      <c r="A14" s="29" t="s">
        <v>143</v>
      </c>
      <c r="B14" s="88" t="s">
        <v>138</v>
      </c>
      <c r="C14" s="88">
        <v>21717.4</v>
      </c>
      <c r="D14" s="88">
        <v>26709.8</v>
      </c>
      <c r="E14" s="88">
        <v>28312.400000000001</v>
      </c>
      <c r="F14" s="88">
        <v>28312.400000000001</v>
      </c>
      <c r="G14" s="88"/>
    </row>
    <row r="15" spans="1:100" x14ac:dyDescent="0.25">
      <c r="A15" s="28" t="s">
        <v>144</v>
      </c>
      <c r="B15" s="88"/>
      <c r="C15" s="88"/>
      <c r="D15" s="88"/>
      <c r="E15" s="88"/>
      <c r="F15" s="88"/>
      <c r="G15" s="88"/>
    </row>
    <row r="16" spans="1:100" x14ac:dyDescent="0.25">
      <c r="A16" s="28" t="s">
        <v>520</v>
      </c>
      <c r="B16" s="88" t="s">
        <v>138</v>
      </c>
      <c r="C16" s="88">
        <v>16505.22</v>
      </c>
      <c r="D16" s="88">
        <v>19607.5</v>
      </c>
      <c r="E16" s="88">
        <v>20783.400000000001</v>
      </c>
      <c r="F16" s="88">
        <v>20783.400000000001</v>
      </c>
      <c r="G16" s="88"/>
    </row>
    <row r="17" spans="1:7" x14ac:dyDescent="0.25">
      <c r="A17" s="28" t="s">
        <v>521</v>
      </c>
      <c r="B17" s="88" t="s">
        <v>138</v>
      </c>
      <c r="C17" s="88">
        <v>5212.18</v>
      </c>
      <c r="D17" s="88">
        <v>7102.3</v>
      </c>
      <c r="E17" s="88">
        <v>7529</v>
      </c>
      <c r="F17" s="88">
        <v>7529</v>
      </c>
      <c r="G17" s="88"/>
    </row>
    <row r="18" spans="1:7" ht="25.5" x14ac:dyDescent="0.25">
      <c r="A18" s="29" t="s">
        <v>210</v>
      </c>
      <c r="B18" s="88" t="s">
        <v>137</v>
      </c>
      <c r="C18" s="88">
        <v>106.2</v>
      </c>
      <c r="D18" s="88">
        <v>107</v>
      </c>
      <c r="E18" s="88">
        <v>107</v>
      </c>
      <c r="F18" s="88">
        <v>107</v>
      </c>
      <c r="G18" s="88"/>
    </row>
    <row r="19" spans="1:7" x14ac:dyDescent="0.25">
      <c r="A19" s="28" t="s">
        <v>4</v>
      </c>
      <c r="B19" s="88"/>
      <c r="C19" s="88"/>
      <c r="D19" s="88"/>
      <c r="E19" s="88"/>
      <c r="F19" s="88"/>
      <c r="G19" s="88"/>
    </row>
    <row r="20" spans="1:7" ht="36.6" customHeight="1" x14ac:dyDescent="0.25">
      <c r="A20" s="28" t="s">
        <v>212</v>
      </c>
      <c r="B20" s="88" t="s">
        <v>137</v>
      </c>
      <c r="C20" s="88">
        <v>4</v>
      </c>
      <c r="D20" s="88">
        <v>4</v>
      </c>
      <c r="E20" s="88">
        <v>4</v>
      </c>
      <c r="F20" s="88">
        <v>4</v>
      </c>
      <c r="G20" s="88"/>
    </row>
    <row r="21" spans="1:7" ht="25.5" x14ac:dyDescent="0.25">
      <c r="A21" s="28" t="s">
        <v>213</v>
      </c>
      <c r="B21" s="88" t="s">
        <v>137</v>
      </c>
      <c r="C21" s="88">
        <v>102.2</v>
      </c>
      <c r="D21" s="88">
        <v>103</v>
      </c>
      <c r="E21" s="88">
        <v>103</v>
      </c>
      <c r="F21" s="88">
        <v>103</v>
      </c>
      <c r="G21" s="88"/>
    </row>
    <row r="22" spans="1:7" ht="38.25" x14ac:dyDescent="0.25">
      <c r="A22" s="29" t="s">
        <v>214</v>
      </c>
      <c r="B22" s="88" t="s">
        <v>137</v>
      </c>
      <c r="C22" s="88">
        <v>106.2</v>
      </c>
      <c r="D22" s="88">
        <v>107</v>
      </c>
      <c r="E22" s="88">
        <v>107</v>
      </c>
      <c r="F22" s="88">
        <v>107</v>
      </c>
      <c r="G22" s="88"/>
    </row>
    <row r="23" spans="1:7" x14ac:dyDescent="0.25">
      <c r="A23" s="28" t="s">
        <v>4</v>
      </c>
      <c r="B23" s="88"/>
      <c r="C23" s="88"/>
      <c r="D23" s="88"/>
      <c r="E23" s="88"/>
      <c r="F23" s="88"/>
      <c r="G23" s="88"/>
    </row>
    <row r="24" spans="1:7" ht="51" x14ac:dyDescent="0.25">
      <c r="A24" s="28" t="s">
        <v>215</v>
      </c>
      <c r="B24" s="88" t="s">
        <v>137</v>
      </c>
      <c r="C24" s="88">
        <v>4</v>
      </c>
      <c r="D24" s="88">
        <v>4</v>
      </c>
      <c r="E24" s="88">
        <v>4</v>
      </c>
      <c r="F24" s="88">
        <v>4</v>
      </c>
      <c r="G24" s="88"/>
    </row>
    <row r="25" spans="1:7" ht="51" x14ac:dyDescent="0.25">
      <c r="A25" s="28" t="s">
        <v>216</v>
      </c>
      <c r="B25" s="88" t="s">
        <v>137</v>
      </c>
      <c r="C25" s="88">
        <v>102.2</v>
      </c>
      <c r="D25" s="88">
        <v>103</v>
      </c>
      <c r="E25" s="88">
        <v>103</v>
      </c>
      <c r="F25" s="88">
        <v>103</v>
      </c>
      <c r="G25" s="88"/>
    </row>
    <row r="26" spans="1:7" ht="63.75" x14ac:dyDescent="0.25">
      <c r="A26" s="29" t="s">
        <v>153</v>
      </c>
      <c r="B26" s="88" t="s">
        <v>137</v>
      </c>
      <c r="C26" s="88">
        <v>41.8</v>
      </c>
      <c r="D26" s="88">
        <v>45</v>
      </c>
      <c r="E26" s="88">
        <v>45</v>
      </c>
      <c r="F26" s="88">
        <v>45</v>
      </c>
      <c r="G26" s="88"/>
    </row>
    <row r="27" spans="1:7" x14ac:dyDescent="0.25">
      <c r="A27" s="28" t="s">
        <v>144</v>
      </c>
      <c r="B27" s="88"/>
      <c r="C27" s="88"/>
      <c r="D27" s="88"/>
      <c r="E27" s="88"/>
      <c r="F27" s="88"/>
      <c r="G27" s="88"/>
    </row>
    <row r="28" spans="1:7" x14ac:dyDescent="0.25">
      <c r="A28" s="28" t="s">
        <v>520</v>
      </c>
      <c r="B28" s="88" t="s">
        <v>137</v>
      </c>
      <c r="C28" s="88">
        <v>30.8</v>
      </c>
      <c r="D28" s="88">
        <v>33</v>
      </c>
      <c r="E28" s="88">
        <v>33</v>
      </c>
      <c r="F28" s="88">
        <v>33</v>
      </c>
      <c r="G28" s="88"/>
    </row>
    <row r="29" spans="1:7" x14ac:dyDescent="0.25">
      <c r="A29" s="28" t="s">
        <v>521</v>
      </c>
      <c r="B29" s="88" t="s">
        <v>137</v>
      </c>
      <c r="C29" s="88">
        <v>11</v>
      </c>
      <c r="D29" s="88">
        <v>12</v>
      </c>
      <c r="E29" s="88">
        <v>12</v>
      </c>
      <c r="F29" s="88">
        <v>12</v>
      </c>
      <c r="G29" s="88"/>
    </row>
    <row r="30" spans="1:7" ht="63.75" x14ac:dyDescent="0.25">
      <c r="A30" s="29" t="s">
        <v>154</v>
      </c>
      <c r="B30" s="88" t="s">
        <v>139</v>
      </c>
      <c r="C30" s="88">
        <v>46600</v>
      </c>
      <c r="D30" s="88">
        <v>49300</v>
      </c>
      <c r="E30" s="88">
        <v>51800</v>
      </c>
      <c r="F30" s="88">
        <v>51800</v>
      </c>
      <c r="G30" s="88"/>
    </row>
    <row r="31" spans="1:7" ht="41.85" customHeight="1" x14ac:dyDescent="0.25">
      <c r="A31" s="29" t="s">
        <v>155</v>
      </c>
      <c r="B31" s="88" t="s">
        <v>139</v>
      </c>
      <c r="C31" s="88" t="s">
        <v>7</v>
      </c>
      <c r="D31" s="88" t="s">
        <v>7</v>
      </c>
      <c r="E31" s="88" t="s">
        <v>7</v>
      </c>
      <c r="F31" s="88" t="s">
        <v>7</v>
      </c>
      <c r="G31" s="88" t="s">
        <v>7</v>
      </c>
    </row>
    <row r="32" spans="1:7" ht="38.25" x14ac:dyDescent="0.25">
      <c r="A32" s="28" t="s">
        <v>145</v>
      </c>
      <c r="B32" s="88"/>
      <c r="C32" s="88">
        <v>49324</v>
      </c>
      <c r="D32" s="88">
        <v>51279.4</v>
      </c>
      <c r="E32" s="88">
        <v>51800</v>
      </c>
      <c r="F32" s="88">
        <v>54500</v>
      </c>
      <c r="G32" s="88"/>
    </row>
    <row r="33" spans="1:7" x14ac:dyDescent="0.25">
      <c r="A33" s="28" t="s">
        <v>520</v>
      </c>
      <c r="B33" s="88" t="s">
        <v>139</v>
      </c>
      <c r="C33" s="88">
        <v>51047</v>
      </c>
      <c r="D33" s="88">
        <v>52738</v>
      </c>
      <c r="E33" s="88">
        <v>51800</v>
      </c>
      <c r="F33" s="88">
        <v>54500</v>
      </c>
      <c r="G33" s="88"/>
    </row>
    <row r="34" spans="1:7" x14ac:dyDescent="0.25">
      <c r="A34" s="28" t="s">
        <v>521</v>
      </c>
      <c r="B34" s="88" t="s">
        <v>139</v>
      </c>
      <c r="C34" s="88">
        <v>44124</v>
      </c>
      <c r="D34" s="88">
        <v>47597</v>
      </c>
      <c r="E34" s="88">
        <v>51800</v>
      </c>
      <c r="F34" s="88">
        <v>54500</v>
      </c>
      <c r="G34" s="88"/>
    </row>
    <row r="35" spans="1:7" ht="49.7" customHeight="1" x14ac:dyDescent="0.25">
      <c r="A35" s="29" t="s">
        <v>217</v>
      </c>
      <c r="B35" s="88" t="s">
        <v>140</v>
      </c>
      <c r="C35" s="88">
        <v>2.6</v>
      </c>
      <c r="D35" s="88">
        <v>2.7</v>
      </c>
      <c r="E35" s="88">
        <v>2.7</v>
      </c>
      <c r="F35" s="88">
        <v>2.7</v>
      </c>
      <c r="G35" s="88"/>
    </row>
    <row r="36" spans="1:7" ht="68.099999999999994" customHeight="1" x14ac:dyDescent="0.25">
      <c r="A36" s="29" t="s">
        <v>156</v>
      </c>
      <c r="B36" s="88" t="s">
        <v>140</v>
      </c>
      <c r="C36" s="88" t="s">
        <v>7</v>
      </c>
      <c r="D36" s="88" t="s">
        <v>7</v>
      </c>
      <c r="E36" s="88" t="s">
        <v>7</v>
      </c>
      <c r="F36" s="88" t="s">
        <v>7</v>
      </c>
      <c r="G36" s="88" t="s">
        <v>7</v>
      </c>
    </row>
    <row r="37" spans="1:7" ht="38.25" x14ac:dyDescent="0.25">
      <c r="A37" s="28" t="s">
        <v>145</v>
      </c>
      <c r="B37" s="88" t="s">
        <v>140</v>
      </c>
      <c r="C37" s="88" t="s">
        <v>7</v>
      </c>
      <c r="D37" s="88" t="s">
        <v>7</v>
      </c>
      <c r="E37" s="88" t="s">
        <v>7</v>
      </c>
      <c r="F37" s="88" t="s">
        <v>7</v>
      </c>
      <c r="G37" s="88" t="s">
        <v>7</v>
      </c>
    </row>
    <row r="38" spans="1:7" x14ac:dyDescent="0.25">
      <c r="A38" s="28"/>
      <c r="B38" s="88"/>
      <c r="C38" s="88"/>
      <c r="D38" s="88"/>
      <c r="E38" s="88"/>
      <c r="F38" s="88"/>
      <c r="G38" s="88"/>
    </row>
    <row r="39" spans="1:7" ht="25.5" x14ac:dyDescent="0.25">
      <c r="A39" s="86" t="s">
        <v>219</v>
      </c>
      <c r="B39" s="257" t="s">
        <v>7</v>
      </c>
      <c r="C39" s="274" t="s">
        <v>7</v>
      </c>
      <c r="D39" s="274" t="s">
        <v>7</v>
      </c>
      <c r="E39" s="274" t="s">
        <v>7</v>
      </c>
      <c r="F39" s="257" t="s">
        <v>7</v>
      </c>
      <c r="G39" s="256" t="s">
        <v>7</v>
      </c>
    </row>
    <row r="40" spans="1:7" ht="25.5" x14ac:dyDescent="0.25">
      <c r="A40" s="29" t="s">
        <v>218</v>
      </c>
      <c r="B40" s="88" t="s">
        <v>141</v>
      </c>
      <c r="C40" s="88">
        <v>15260.27</v>
      </c>
      <c r="D40" s="88">
        <v>15260.27</v>
      </c>
      <c r="E40" s="88">
        <v>15260.27</v>
      </c>
      <c r="F40" s="88">
        <v>15260.27</v>
      </c>
      <c r="G40" s="88"/>
    </row>
    <row r="41" spans="1:7" x14ac:dyDescent="0.25">
      <c r="A41" s="28" t="s">
        <v>4</v>
      </c>
      <c r="B41" s="88"/>
      <c r="C41" s="88"/>
      <c r="D41" s="88"/>
      <c r="E41" s="88"/>
      <c r="F41" s="88"/>
      <c r="G41" s="88"/>
    </row>
    <row r="42" spans="1:7" ht="25.5" x14ac:dyDescent="0.25">
      <c r="A42" s="28" t="s">
        <v>146</v>
      </c>
      <c r="B42" s="88" t="s">
        <v>141</v>
      </c>
      <c r="C42" s="88">
        <v>15260.27</v>
      </c>
      <c r="D42" s="88">
        <v>15260.27</v>
      </c>
      <c r="E42" s="88">
        <v>15260.27</v>
      </c>
      <c r="F42" s="88">
        <v>15260.27</v>
      </c>
      <c r="G42" s="88"/>
    </row>
    <row r="43" spans="1:7" ht="49.7" customHeight="1" x14ac:dyDescent="0.25">
      <c r="A43" s="28" t="s">
        <v>147</v>
      </c>
      <c r="B43" s="88" t="s">
        <v>141</v>
      </c>
      <c r="C43" s="88"/>
      <c r="D43" s="88"/>
      <c r="E43" s="88"/>
      <c r="F43" s="88"/>
      <c r="G43" s="88"/>
    </row>
    <row r="44" spans="1:7" ht="25.5" x14ac:dyDescent="0.25">
      <c r="A44" s="28" t="s">
        <v>148</v>
      </c>
      <c r="B44" s="88" t="s">
        <v>141</v>
      </c>
      <c r="C44" s="88"/>
      <c r="D44" s="88"/>
      <c r="E44" s="88"/>
      <c r="F44" s="88"/>
      <c r="G44" s="88"/>
    </row>
    <row r="45" spans="1:7" ht="25.5" x14ac:dyDescent="0.25">
      <c r="A45" s="29" t="s">
        <v>220</v>
      </c>
      <c r="B45" s="88" t="s">
        <v>138</v>
      </c>
      <c r="C45" s="88">
        <v>3141</v>
      </c>
      <c r="D45" s="88">
        <v>4034.5</v>
      </c>
      <c r="E45" s="88">
        <v>1610</v>
      </c>
      <c r="F45" s="88">
        <v>1610</v>
      </c>
      <c r="G45" s="88"/>
    </row>
    <row r="46" spans="1:7" x14ac:dyDescent="0.25">
      <c r="A46" s="28" t="s">
        <v>4</v>
      </c>
      <c r="B46" s="88"/>
      <c r="C46" s="88"/>
      <c r="D46" s="88"/>
      <c r="E46" s="88"/>
      <c r="F46" s="88"/>
      <c r="G46" s="88"/>
    </row>
    <row r="47" spans="1:7" ht="38.25" x14ac:dyDescent="0.25">
      <c r="A47" s="28" t="s">
        <v>221</v>
      </c>
      <c r="B47" s="88" t="s">
        <v>138</v>
      </c>
      <c r="C47" s="88"/>
      <c r="D47" s="88"/>
      <c r="E47" s="88"/>
      <c r="F47" s="88"/>
      <c r="G47" s="88"/>
    </row>
    <row r="48" spans="1:7" ht="68.849999999999994" customHeight="1" x14ac:dyDescent="0.25">
      <c r="A48" s="29" t="s">
        <v>150</v>
      </c>
      <c r="B48" s="88" t="s">
        <v>149</v>
      </c>
      <c r="C48" s="88">
        <v>0.93</v>
      </c>
      <c r="D48" s="88">
        <v>0.92</v>
      </c>
      <c r="E48" s="88">
        <v>0.93</v>
      </c>
      <c r="F48" s="88">
        <v>0.93</v>
      </c>
      <c r="G48" s="88"/>
    </row>
    <row r="49" spans="1:7" ht="63.75" x14ac:dyDescent="0.25">
      <c r="A49" s="29" t="s">
        <v>151</v>
      </c>
      <c r="B49" s="88" t="s">
        <v>149</v>
      </c>
      <c r="C49" s="88">
        <v>0.03</v>
      </c>
      <c r="D49" s="88">
        <v>0.02</v>
      </c>
      <c r="E49" s="88">
        <v>0.03</v>
      </c>
      <c r="F49" s="88">
        <v>0.03</v>
      </c>
      <c r="G49" s="88"/>
    </row>
    <row r="50" spans="1:7" ht="76.5" x14ac:dyDescent="0.25">
      <c r="A50" s="29" t="s">
        <v>152</v>
      </c>
      <c r="B50" s="88" t="s">
        <v>149</v>
      </c>
      <c r="C50" s="88"/>
      <c r="D50" s="88"/>
      <c r="E50" s="88"/>
      <c r="F50" s="88"/>
      <c r="G50" s="88"/>
    </row>
    <row r="51" spans="1:7" x14ac:dyDescent="0.25">
      <c r="A51" s="28" t="s">
        <v>4</v>
      </c>
      <c r="B51" s="88"/>
      <c r="C51" s="88"/>
      <c r="D51" s="88"/>
      <c r="E51" s="88"/>
      <c r="F51" s="88"/>
      <c r="G51" s="88"/>
    </row>
    <row r="52" spans="1:7" x14ac:dyDescent="0.25">
      <c r="A52" s="29"/>
      <c r="B52" s="88" t="s">
        <v>149</v>
      </c>
      <c r="C52" s="88"/>
      <c r="D52" s="88"/>
      <c r="E52" s="88"/>
      <c r="F52" s="88"/>
      <c r="G52" s="88"/>
    </row>
    <row r="53" spans="1:7" ht="25.5" x14ac:dyDescent="0.25">
      <c r="A53" s="86" t="s">
        <v>229</v>
      </c>
      <c r="B53" s="257"/>
      <c r="C53" s="274"/>
      <c r="D53" s="274"/>
      <c r="E53" s="274"/>
      <c r="F53" s="257"/>
      <c r="G53" s="256"/>
    </row>
    <row r="54" spans="1:7" ht="25.5" x14ac:dyDescent="0.25">
      <c r="A54" s="29" t="s">
        <v>231</v>
      </c>
      <c r="B54" s="88" t="s">
        <v>149</v>
      </c>
      <c r="C54" s="88">
        <v>639</v>
      </c>
      <c r="D54" s="88">
        <v>632</v>
      </c>
      <c r="E54" s="88">
        <v>678</v>
      </c>
      <c r="F54" s="88">
        <v>688</v>
      </c>
      <c r="G54" s="88"/>
    </row>
    <row r="55" spans="1:7" x14ac:dyDescent="0.25">
      <c r="A55" s="28" t="s">
        <v>4</v>
      </c>
      <c r="B55" s="88"/>
      <c r="C55" s="88"/>
      <c r="D55" s="88"/>
      <c r="E55" s="88"/>
      <c r="F55" s="88"/>
      <c r="G55" s="88"/>
    </row>
    <row r="56" spans="1:7" ht="45.95" customHeight="1" x14ac:dyDescent="0.25">
      <c r="A56" s="28" t="s">
        <v>232</v>
      </c>
      <c r="B56" s="88" t="s">
        <v>149</v>
      </c>
      <c r="C56" s="88">
        <v>611</v>
      </c>
      <c r="D56" s="88">
        <v>632</v>
      </c>
      <c r="E56" s="88">
        <v>678</v>
      </c>
      <c r="F56" s="88">
        <v>688</v>
      </c>
      <c r="G56" s="88"/>
    </row>
    <row r="57" spans="1:7" ht="24.75" customHeight="1" x14ac:dyDescent="0.25">
      <c r="A57" s="86" t="s">
        <v>230</v>
      </c>
      <c r="B57" s="257"/>
      <c r="C57" s="274"/>
      <c r="D57" s="274"/>
      <c r="E57" s="274"/>
      <c r="F57" s="257"/>
      <c r="G57" s="256"/>
    </row>
    <row r="58" spans="1:7" ht="51" x14ac:dyDescent="0.25">
      <c r="A58" s="29" t="s">
        <v>233</v>
      </c>
      <c r="B58" s="88" t="s">
        <v>158</v>
      </c>
      <c r="C58" s="88">
        <v>1</v>
      </c>
      <c r="D58" s="88">
        <v>1</v>
      </c>
      <c r="E58" s="88">
        <v>1</v>
      </c>
      <c r="F58" s="88">
        <v>1</v>
      </c>
      <c r="G58" s="88"/>
    </row>
    <row r="59" spans="1:7" ht="38.25" x14ac:dyDescent="0.25">
      <c r="A59" s="29" t="s">
        <v>234</v>
      </c>
      <c r="B59" s="88" t="s">
        <v>159</v>
      </c>
      <c r="C59" s="88">
        <v>1</v>
      </c>
      <c r="D59" s="88">
        <v>1</v>
      </c>
      <c r="E59" s="88">
        <v>1</v>
      </c>
      <c r="F59" s="88">
        <v>1</v>
      </c>
      <c r="G59" s="88"/>
    </row>
  </sheetData>
  <mergeCells count="2">
    <mergeCell ref="A1:G1"/>
    <mergeCell ref="A2:G2"/>
  </mergeCells>
  <pageMargins left="0.55118110236220474" right="0.23622047244094491" top="0.51181102362204722" bottom="0.74803149606299213" header="0.31496062992125984" footer="0.31496062992125984"/>
  <pageSetup paperSize="9" scale="82" fitToHeight="0" orientation="portrait" r:id="rId1"/>
  <rowBreaks count="1" manualBreakCount="1">
    <brk id="3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"/>
  <sheetViews>
    <sheetView view="pageBreakPreview" topLeftCell="A13" zoomScaleSheetLayoutView="100" workbookViewId="0">
      <selection activeCell="E15" sqref="E15"/>
    </sheetView>
  </sheetViews>
  <sheetFormatPr defaultColWidth="9.140625" defaultRowHeight="12.75" x14ac:dyDescent="0.2"/>
  <cols>
    <col min="1" max="1" width="37.42578125" style="1" customWidth="1"/>
    <col min="2" max="2" width="12.5703125" style="1" customWidth="1"/>
    <col min="3" max="3" width="12.85546875" style="1" customWidth="1"/>
    <col min="4" max="4" width="3.5703125" style="1" customWidth="1"/>
    <col min="5" max="5" width="22.85546875" style="1" customWidth="1"/>
    <col min="6" max="16384" width="9.140625" style="1"/>
  </cols>
  <sheetData>
    <row r="1" spans="1:72" s="19" customFormat="1" ht="22.7" customHeight="1" x14ac:dyDescent="0.25">
      <c r="A1" s="445" t="s">
        <v>222</v>
      </c>
      <c r="B1" s="445"/>
      <c r="C1" s="445"/>
      <c r="D1" s="445"/>
      <c r="E1" s="445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</row>
    <row r="2" spans="1:72" s="19" customFormat="1" x14ac:dyDescent="0.25">
      <c r="A2" s="434" t="s">
        <v>860</v>
      </c>
      <c r="B2" s="434"/>
      <c r="C2" s="434"/>
      <c r="D2" s="434"/>
      <c r="E2" s="434"/>
    </row>
    <row r="4" spans="1:72" ht="39" customHeight="1" x14ac:dyDescent="0.2">
      <c r="A4" s="88" t="s">
        <v>160</v>
      </c>
      <c r="B4" s="88" t="s">
        <v>161</v>
      </c>
      <c r="C4" s="437" t="s">
        <v>163</v>
      </c>
      <c r="D4" s="438"/>
      <c r="E4" s="88" t="s">
        <v>164</v>
      </c>
    </row>
    <row r="5" spans="1:72" ht="43.5" customHeight="1" x14ac:dyDescent="0.2">
      <c r="A5" s="95" t="s">
        <v>223</v>
      </c>
      <c r="B5" s="89"/>
      <c r="C5" s="419"/>
      <c r="D5" s="420"/>
      <c r="E5" s="284">
        <f>SUM(E6)</f>
        <v>108.5</v>
      </c>
    </row>
    <row r="6" spans="1:72" ht="64.5" customHeight="1" x14ac:dyDescent="0.2">
      <c r="A6" s="96" t="s">
        <v>817</v>
      </c>
      <c r="B6" s="88" t="s">
        <v>810</v>
      </c>
      <c r="C6" s="439" t="s">
        <v>811</v>
      </c>
      <c r="D6" s="440"/>
      <c r="E6" s="285">
        <v>108.5</v>
      </c>
    </row>
    <row r="7" spans="1:72" ht="25.5" x14ac:dyDescent="0.2">
      <c r="A7" s="95" t="s">
        <v>165</v>
      </c>
      <c r="B7" s="89"/>
      <c r="C7" s="419"/>
      <c r="D7" s="420"/>
      <c r="E7" s="284">
        <f>SUM(E8:E10)</f>
        <v>2925.3</v>
      </c>
    </row>
    <row r="8" spans="1:72" ht="41.25" customHeight="1" x14ac:dyDescent="0.2">
      <c r="A8" s="96" t="s">
        <v>812</v>
      </c>
      <c r="B8" s="88" t="s">
        <v>813</v>
      </c>
      <c r="C8" s="441" t="s">
        <v>818</v>
      </c>
      <c r="D8" s="442"/>
      <c r="E8" s="285">
        <v>997</v>
      </c>
    </row>
    <row r="9" spans="1:72" x14ac:dyDescent="0.2">
      <c r="A9" s="96" t="s">
        <v>814</v>
      </c>
      <c r="B9" s="88" t="s">
        <v>813</v>
      </c>
      <c r="C9" s="443"/>
      <c r="D9" s="444"/>
      <c r="E9" s="285">
        <v>497.5</v>
      </c>
    </row>
    <row r="10" spans="1:72" ht="40.5" customHeight="1" x14ac:dyDescent="0.2">
      <c r="A10" s="96" t="s">
        <v>815</v>
      </c>
      <c r="B10" s="88" t="s">
        <v>816</v>
      </c>
      <c r="C10" s="439" t="s">
        <v>823</v>
      </c>
      <c r="D10" s="440"/>
      <c r="E10" s="285">
        <v>1430.8</v>
      </c>
    </row>
    <row r="11" spans="1:72" ht="39" customHeight="1" x14ac:dyDescent="0.2">
      <c r="A11" s="95" t="s">
        <v>166</v>
      </c>
      <c r="B11" s="89"/>
      <c r="C11" s="419"/>
      <c r="D11" s="420"/>
      <c r="E11" s="284"/>
    </row>
    <row r="12" spans="1:72" x14ac:dyDescent="0.2">
      <c r="A12" s="96"/>
      <c r="B12" s="88"/>
      <c r="C12" s="437"/>
      <c r="D12" s="438"/>
      <c r="E12" s="285"/>
    </row>
    <row r="13" spans="1:72" ht="28.5" customHeight="1" x14ac:dyDescent="0.2">
      <c r="A13" s="95" t="s">
        <v>224</v>
      </c>
      <c r="B13" s="88"/>
      <c r="C13" s="419">
        <f>SUM(C14)</f>
        <v>639.4</v>
      </c>
      <c r="D13" s="420"/>
      <c r="E13" s="284">
        <f>SUM(E14)</f>
        <v>172.8</v>
      </c>
    </row>
    <row r="14" spans="1:72" ht="28.5" customHeight="1" x14ac:dyDescent="0.2">
      <c r="A14" s="95" t="s">
        <v>820</v>
      </c>
      <c r="B14" s="88"/>
      <c r="C14" s="437">
        <f>SUM(C15:D16)</f>
        <v>639.4</v>
      </c>
      <c r="D14" s="438"/>
      <c r="E14" s="285">
        <f>SUM(E15:E16)</f>
        <v>172.8</v>
      </c>
    </row>
    <row r="15" spans="1:72" x14ac:dyDescent="0.2">
      <c r="A15" s="96" t="s">
        <v>821</v>
      </c>
      <c r="B15" s="286" t="s">
        <v>819</v>
      </c>
      <c r="C15" s="437">
        <v>127.9</v>
      </c>
      <c r="D15" s="438"/>
      <c r="E15" s="285">
        <v>0</v>
      </c>
    </row>
    <row r="16" spans="1:72" x14ac:dyDescent="0.2">
      <c r="A16" s="96" t="s">
        <v>822</v>
      </c>
      <c r="B16" s="286" t="s">
        <v>819</v>
      </c>
      <c r="C16" s="437">
        <v>511.5</v>
      </c>
      <c r="D16" s="438"/>
      <c r="E16" s="285">
        <v>172.8</v>
      </c>
    </row>
    <row r="17" spans="1:5" x14ac:dyDescent="0.2">
      <c r="A17" s="95" t="s">
        <v>162</v>
      </c>
      <c r="B17" s="88" t="s">
        <v>7</v>
      </c>
      <c r="C17" s="437" t="s">
        <v>7</v>
      </c>
      <c r="D17" s="438"/>
      <c r="E17" s="284">
        <f>SUM(E5+E7+E13)</f>
        <v>3206.6000000000004</v>
      </c>
    </row>
    <row r="18" spans="1:5" x14ac:dyDescent="0.2">
      <c r="A18" s="97"/>
      <c r="B18" s="97"/>
      <c r="C18" s="97"/>
      <c r="D18" s="97"/>
      <c r="E18" s="97"/>
    </row>
    <row r="19" spans="1:5" x14ac:dyDescent="0.2">
      <c r="A19" s="109"/>
      <c r="B19" s="110"/>
      <c r="C19" s="110"/>
      <c r="D19" s="111"/>
      <c r="E19" s="110"/>
    </row>
    <row r="20" spans="1:5" x14ac:dyDescent="0.2">
      <c r="A20" s="109" t="s">
        <v>226</v>
      </c>
      <c r="B20" s="110"/>
      <c r="C20" s="112"/>
      <c r="D20" s="111"/>
      <c r="E20" s="112" t="s">
        <v>395</v>
      </c>
    </row>
    <row r="21" spans="1:5" x14ac:dyDescent="0.2">
      <c r="A21" s="110"/>
      <c r="B21" s="110"/>
      <c r="C21" s="113" t="s">
        <v>33</v>
      </c>
      <c r="D21" s="113"/>
      <c r="E21" s="113" t="s">
        <v>54</v>
      </c>
    </row>
    <row r="22" spans="1:5" x14ac:dyDescent="0.2">
      <c r="A22" s="109" t="s">
        <v>193</v>
      </c>
      <c r="B22" s="110"/>
      <c r="C22" s="112"/>
      <c r="D22" s="111"/>
      <c r="E22" s="112" t="s">
        <v>522</v>
      </c>
    </row>
    <row r="23" spans="1:5" x14ac:dyDescent="0.2">
      <c r="A23" s="109" t="s">
        <v>523</v>
      </c>
      <c r="B23" s="110"/>
      <c r="C23" s="113" t="s">
        <v>33</v>
      </c>
      <c r="D23" s="113"/>
      <c r="E23" s="113" t="s">
        <v>54</v>
      </c>
    </row>
    <row r="24" spans="1:5" x14ac:dyDescent="0.2">
      <c r="A24" s="114" t="s">
        <v>524</v>
      </c>
      <c r="B24" s="110"/>
      <c r="C24" s="110"/>
      <c r="D24" s="110"/>
      <c r="E24" s="110"/>
    </row>
    <row r="25" spans="1:5" ht="23.25" customHeight="1" x14ac:dyDescent="0.2">
      <c r="A25" s="110" t="s">
        <v>860</v>
      </c>
      <c r="B25" s="110"/>
      <c r="C25" s="110"/>
      <c r="D25" s="110"/>
      <c r="E25" s="110"/>
    </row>
  </sheetData>
  <mergeCells count="15">
    <mergeCell ref="A1:E1"/>
    <mergeCell ref="A2:E2"/>
    <mergeCell ref="C4:D4"/>
    <mergeCell ref="C5:D5"/>
    <mergeCell ref="C6:D6"/>
    <mergeCell ref="C13:D13"/>
    <mergeCell ref="C17:D17"/>
    <mergeCell ref="C11:D11"/>
    <mergeCell ref="C16:D16"/>
    <mergeCell ref="C7:D7"/>
    <mergeCell ref="C10:D10"/>
    <mergeCell ref="C8:D9"/>
    <mergeCell ref="C15:D15"/>
    <mergeCell ref="C14:D14"/>
    <mergeCell ref="C12:D12"/>
  </mergeCells>
  <pageMargins left="0.7" right="0.49" top="0.67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FH71"/>
  <sheetViews>
    <sheetView view="pageBreakPreview" topLeftCell="A49" zoomScaleSheetLayoutView="100" workbookViewId="0">
      <selection activeCell="A49" sqref="A1:XFD1048576"/>
    </sheetView>
  </sheetViews>
  <sheetFormatPr defaultColWidth="0.85546875" defaultRowHeight="12.75" x14ac:dyDescent="0.2"/>
  <cols>
    <col min="1" max="23" width="0.85546875" style="289"/>
    <col min="24" max="24" width="1.85546875" style="289" customWidth="1"/>
    <col min="25" max="161" width="0.85546875" style="289"/>
    <col min="162" max="162" width="3.7109375" style="289" customWidth="1"/>
    <col min="163" max="163" width="3" style="289" customWidth="1"/>
    <col min="164" max="164" width="16.5703125" style="289" customWidth="1"/>
    <col min="165" max="165" width="15.5703125" style="289" customWidth="1"/>
    <col min="166" max="16384" width="0.85546875" style="289"/>
  </cols>
  <sheetData>
    <row r="1" spans="1:161" s="291" customFormat="1" ht="12" x14ac:dyDescent="0.2">
      <c r="DA1" s="291" t="s">
        <v>337</v>
      </c>
    </row>
    <row r="2" spans="1:161" s="291" customFormat="1" ht="64.5" customHeight="1" x14ac:dyDescent="0.2">
      <c r="DA2" s="457" t="s">
        <v>336</v>
      </c>
      <c r="DB2" s="457"/>
      <c r="DC2" s="457"/>
      <c r="DD2" s="457"/>
      <c r="DE2" s="457"/>
      <c r="DF2" s="457"/>
      <c r="DG2" s="457"/>
      <c r="DH2" s="457"/>
      <c r="DI2" s="457"/>
      <c r="DJ2" s="457"/>
      <c r="DK2" s="457"/>
      <c r="DL2" s="457"/>
      <c r="DM2" s="457"/>
      <c r="DN2" s="457"/>
      <c r="DO2" s="457"/>
      <c r="DP2" s="457"/>
      <c r="DQ2" s="457"/>
      <c r="DR2" s="457"/>
      <c r="DS2" s="457"/>
      <c r="DT2" s="457"/>
      <c r="DU2" s="457"/>
      <c r="DV2" s="457"/>
      <c r="DW2" s="457"/>
      <c r="DX2" s="457"/>
      <c r="DY2" s="457"/>
      <c r="DZ2" s="457"/>
      <c r="EA2" s="457"/>
      <c r="EB2" s="457"/>
      <c r="EC2" s="457"/>
      <c r="ED2" s="457"/>
      <c r="EE2" s="457"/>
      <c r="EF2" s="457"/>
      <c r="EG2" s="457"/>
      <c r="EH2" s="457"/>
      <c r="EI2" s="457"/>
      <c r="EJ2" s="457"/>
      <c r="EK2" s="457"/>
      <c r="EL2" s="457"/>
      <c r="EM2" s="457"/>
      <c r="EN2" s="457"/>
      <c r="EO2" s="457"/>
      <c r="EP2" s="457"/>
      <c r="EQ2" s="457"/>
      <c r="ER2" s="457"/>
      <c r="ES2" s="457"/>
      <c r="ET2" s="457"/>
      <c r="EU2" s="457"/>
      <c r="EV2" s="457"/>
      <c r="EW2" s="457"/>
      <c r="EX2" s="457"/>
      <c r="EY2" s="457"/>
      <c r="EZ2" s="457"/>
      <c r="FA2" s="457"/>
      <c r="FB2" s="457"/>
      <c r="FC2" s="457"/>
      <c r="FD2" s="457"/>
      <c r="FE2" s="457"/>
    </row>
    <row r="3" spans="1:161" s="290" customFormat="1" ht="15" x14ac:dyDescent="0.25">
      <c r="FE3" s="292"/>
    </row>
    <row r="5" spans="1:161" s="293" customFormat="1" ht="15.75" x14ac:dyDescent="0.25">
      <c r="A5" s="458" t="s">
        <v>385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  <c r="BJ5" s="458"/>
      <c r="BK5" s="458"/>
      <c r="BL5" s="458"/>
      <c r="BM5" s="458"/>
      <c r="BN5" s="458"/>
      <c r="BO5" s="458"/>
      <c r="BP5" s="458"/>
      <c r="BQ5" s="458"/>
      <c r="BR5" s="458"/>
      <c r="BS5" s="458"/>
      <c r="BT5" s="458"/>
      <c r="BU5" s="458"/>
      <c r="BV5" s="458"/>
      <c r="BW5" s="458"/>
      <c r="BX5" s="458"/>
      <c r="BY5" s="458"/>
      <c r="BZ5" s="458"/>
      <c r="CA5" s="458"/>
      <c r="CB5" s="458"/>
      <c r="CC5" s="458"/>
      <c r="CD5" s="458"/>
      <c r="CE5" s="458"/>
      <c r="CF5" s="458"/>
      <c r="CG5" s="458"/>
      <c r="CH5" s="458"/>
      <c r="CI5" s="458"/>
      <c r="CJ5" s="458"/>
      <c r="CK5" s="458"/>
      <c r="CL5" s="458"/>
      <c r="CM5" s="458"/>
      <c r="CN5" s="458"/>
      <c r="CO5" s="458"/>
      <c r="CP5" s="458"/>
      <c r="CQ5" s="458"/>
      <c r="CR5" s="458"/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  <c r="DE5" s="458"/>
      <c r="DF5" s="458"/>
      <c r="DG5" s="458"/>
      <c r="DH5" s="458"/>
      <c r="DI5" s="458"/>
      <c r="DJ5" s="458"/>
      <c r="DK5" s="458"/>
      <c r="DL5" s="458"/>
      <c r="DM5" s="458"/>
      <c r="DN5" s="458"/>
      <c r="DO5" s="458"/>
      <c r="DP5" s="458"/>
      <c r="DQ5" s="458"/>
      <c r="DR5" s="458"/>
      <c r="DS5" s="458"/>
      <c r="DT5" s="458"/>
      <c r="DU5" s="458"/>
      <c r="DV5" s="458"/>
      <c r="DW5" s="458"/>
      <c r="DX5" s="458"/>
      <c r="DY5" s="458"/>
      <c r="DZ5" s="458"/>
      <c r="EA5" s="458"/>
      <c r="EB5" s="458"/>
      <c r="EC5" s="458"/>
      <c r="ED5" s="458"/>
      <c r="EE5" s="458"/>
      <c r="EF5" s="458"/>
      <c r="EG5" s="458"/>
      <c r="EH5" s="458"/>
      <c r="EI5" s="458"/>
      <c r="EJ5" s="458"/>
      <c r="EK5" s="458"/>
      <c r="EL5" s="458"/>
      <c r="EM5" s="458"/>
      <c r="EN5" s="458"/>
      <c r="EO5" s="458"/>
      <c r="EP5" s="458"/>
      <c r="EQ5" s="458"/>
      <c r="ER5" s="458"/>
      <c r="ES5" s="458"/>
      <c r="ET5" s="458"/>
      <c r="EU5" s="458"/>
      <c r="EV5" s="458"/>
      <c r="EW5" s="458"/>
      <c r="EX5" s="458"/>
      <c r="EY5" s="458"/>
      <c r="EZ5" s="458"/>
      <c r="FA5" s="458"/>
      <c r="FB5" s="458"/>
      <c r="FC5" s="458"/>
      <c r="FD5" s="458"/>
      <c r="FE5" s="458"/>
    </row>
    <row r="7" spans="1:161" s="290" customFormat="1" ht="15" x14ac:dyDescent="0.25">
      <c r="A7" s="459" t="s">
        <v>245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  <c r="EH7" s="459"/>
      <c r="EI7" s="459"/>
      <c r="EJ7" s="459"/>
      <c r="EK7" s="459"/>
      <c r="EL7" s="459"/>
      <c r="EM7" s="459"/>
      <c r="EN7" s="459"/>
      <c r="EO7" s="459"/>
      <c r="EP7" s="459"/>
      <c r="EQ7" s="459"/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59"/>
      <c r="FD7" s="459"/>
      <c r="FE7" s="459"/>
    </row>
    <row r="8" spans="1:161" ht="6" customHeight="1" x14ac:dyDescent="0.2"/>
    <row r="9" spans="1:161" s="310" customFormat="1" ht="14.25" x14ac:dyDescent="0.2">
      <c r="A9" s="310" t="s">
        <v>246</v>
      </c>
      <c r="X9" s="460" t="s">
        <v>712</v>
      </c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  <c r="BK9" s="460"/>
      <c r="BL9" s="460"/>
      <c r="BM9" s="460"/>
      <c r="BN9" s="460"/>
      <c r="BO9" s="460"/>
      <c r="BP9" s="460"/>
      <c r="BQ9" s="460"/>
      <c r="BR9" s="460"/>
      <c r="BS9" s="460"/>
      <c r="BT9" s="460"/>
      <c r="BU9" s="460"/>
      <c r="BV9" s="460"/>
      <c r="BW9" s="460"/>
      <c r="BX9" s="460"/>
      <c r="BY9" s="460"/>
      <c r="BZ9" s="460"/>
      <c r="CA9" s="460"/>
      <c r="CB9" s="460"/>
      <c r="CC9" s="460"/>
      <c r="CD9" s="460"/>
      <c r="CE9" s="460"/>
      <c r="CF9" s="460"/>
      <c r="CG9" s="460"/>
      <c r="CH9" s="460"/>
      <c r="CI9" s="460"/>
      <c r="CJ9" s="460"/>
      <c r="CK9" s="460"/>
      <c r="CL9" s="460"/>
      <c r="CM9" s="460"/>
      <c r="CN9" s="460"/>
      <c r="CO9" s="460"/>
      <c r="CP9" s="460"/>
      <c r="CQ9" s="460"/>
      <c r="CR9" s="460"/>
      <c r="CS9" s="460"/>
      <c r="CT9" s="460"/>
      <c r="CU9" s="460"/>
      <c r="CV9" s="460"/>
      <c r="CW9" s="460"/>
      <c r="CX9" s="460"/>
      <c r="CY9" s="460"/>
      <c r="CZ9" s="460"/>
      <c r="DA9" s="460"/>
      <c r="DB9" s="460"/>
      <c r="DC9" s="460"/>
      <c r="DD9" s="460"/>
      <c r="DE9" s="460"/>
      <c r="DF9" s="460"/>
      <c r="DG9" s="460"/>
      <c r="DH9" s="460"/>
      <c r="DI9" s="460"/>
      <c r="DJ9" s="460"/>
      <c r="DK9" s="460"/>
      <c r="DL9" s="460"/>
      <c r="DM9" s="460"/>
      <c r="DN9" s="460"/>
      <c r="DO9" s="460"/>
      <c r="DP9" s="460"/>
      <c r="DQ9" s="460"/>
      <c r="DR9" s="460"/>
      <c r="DS9" s="460"/>
      <c r="DT9" s="460"/>
      <c r="DU9" s="460"/>
      <c r="DV9" s="460"/>
      <c r="DW9" s="460"/>
      <c r="DX9" s="460"/>
      <c r="DY9" s="460"/>
      <c r="DZ9" s="460"/>
      <c r="EA9" s="460"/>
      <c r="EB9" s="460"/>
      <c r="EC9" s="460"/>
      <c r="ED9" s="460"/>
      <c r="EE9" s="460"/>
      <c r="EF9" s="460"/>
      <c r="EG9" s="460"/>
      <c r="EH9" s="460"/>
      <c r="EI9" s="460"/>
      <c r="EJ9" s="460"/>
      <c r="EK9" s="460"/>
      <c r="EL9" s="460"/>
      <c r="EM9" s="460"/>
      <c r="EN9" s="460"/>
      <c r="EO9" s="460"/>
      <c r="EP9" s="460"/>
      <c r="EQ9" s="460"/>
      <c r="ER9" s="460"/>
      <c r="ES9" s="460"/>
      <c r="ET9" s="460"/>
      <c r="EU9" s="460"/>
      <c r="EV9" s="460"/>
      <c r="EW9" s="460"/>
      <c r="EX9" s="460"/>
      <c r="EY9" s="460"/>
      <c r="EZ9" s="460"/>
      <c r="FA9" s="460"/>
      <c r="FB9" s="460"/>
      <c r="FC9" s="460"/>
      <c r="FD9" s="460"/>
      <c r="FE9" s="460"/>
    </row>
    <row r="10" spans="1:161" s="310" customFormat="1" ht="6" customHeight="1" x14ac:dyDescent="0.2"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</row>
    <row r="11" spans="1:161" s="310" customFormat="1" ht="14.25" x14ac:dyDescent="0.2">
      <c r="A11" s="461" t="s">
        <v>247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2">
        <v>4</v>
      </c>
      <c r="AQ11" s="462"/>
      <c r="AR11" s="462"/>
      <c r="AS11" s="462"/>
      <c r="AT11" s="462"/>
      <c r="AU11" s="462"/>
      <c r="AV11" s="462"/>
      <c r="AW11" s="462"/>
      <c r="AX11" s="462"/>
      <c r="AY11" s="462"/>
      <c r="AZ11" s="462"/>
      <c r="BA11" s="462"/>
      <c r="BB11" s="462"/>
      <c r="BC11" s="462"/>
      <c r="BD11" s="462"/>
      <c r="BE11" s="462"/>
      <c r="BF11" s="462"/>
      <c r="BG11" s="462"/>
      <c r="BH11" s="462"/>
      <c r="BI11" s="462"/>
      <c r="BJ11" s="462"/>
      <c r="BK11" s="462"/>
      <c r="BL11" s="462"/>
      <c r="BM11" s="462"/>
      <c r="BN11" s="462"/>
      <c r="BO11" s="462"/>
      <c r="BP11" s="462"/>
      <c r="BQ11" s="462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2"/>
      <c r="CC11" s="462"/>
      <c r="CD11" s="462"/>
      <c r="CE11" s="462"/>
      <c r="CF11" s="462"/>
      <c r="CG11" s="462"/>
      <c r="CH11" s="462"/>
      <c r="CI11" s="462"/>
      <c r="CJ11" s="462"/>
      <c r="CK11" s="462"/>
      <c r="CL11" s="462"/>
      <c r="CM11" s="462"/>
      <c r="CN11" s="462"/>
      <c r="CO11" s="462"/>
      <c r="CP11" s="462"/>
      <c r="CQ11" s="462"/>
      <c r="CR11" s="462"/>
      <c r="CS11" s="462"/>
      <c r="CT11" s="462"/>
      <c r="CU11" s="462"/>
      <c r="CV11" s="462"/>
      <c r="CW11" s="462"/>
      <c r="CX11" s="462"/>
      <c r="CY11" s="462"/>
      <c r="CZ11" s="462"/>
      <c r="DA11" s="462"/>
      <c r="DB11" s="462"/>
      <c r="DC11" s="462"/>
      <c r="DD11" s="462"/>
      <c r="DE11" s="462"/>
      <c r="DF11" s="462"/>
      <c r="DG11" s="462"/>
      <c r="DH11" s="462"/>
      <c r="DI11" s="462"/>
      <c r="DJ11" s="462"/>
      <c r="DK11" s="462"/>
      <c r="DL11" s="462"/>
      <c r="DM11" s="462"/>
      <c r="DN11" s="462"/>
      <c r="DO11" s="462"/>
      <c r="DP11" s="462"/>
      <c r="DQ11" s="462"/>
      <c r="DR11" s="462"/>
      <c r="DS11" s="462"/>
      <c r="DT11" s="462"/>
      <c r="DU11" s="462"/>
      <c r="DV11" s="462"/>
      <c r="DW11" s="462"/>
      <c r="DX11" s="462"/>
      <c r="DY11" s="462"/>
      <c r="DZ11" s="462"/>
      <c r="EA11" s="462"/>
      <c r="EB11" s="462"/>
      <c r="EC11" s="462"/>
      <c r="ED11" s="462"/>
      <c r="EE11" s="462"/>
      <c r="EF11" s="462"/>
      <c r="EG11" s="462"/>
      <c r="EH11" s="462"/>
      <c r="EI11" s="462"/>
      <c r="EJ11" s="462"/>
      <c r="EK11" s="462"/>
      <c r="EL11" s="462"/>
      <c r="EM11" s="462"/>
      <c r="EN11" s="462"/>
      <c r="EO11" s="462"/>
      <c r="EP11" s="462"/>
      <c r="EQ11" s="462"/>
      <c r="ER11" s="462"/>
      <c r="ES11" s="462"/>
      <c r="ET11" s="462"/>
      <c r="EU11" s="462"/>
      <c r="EV11" s="462"/>
      <c r="EW11" s="462"/>
      <c r="EX11" s="462"/>
      <c r="EY11" s="462"/>
      <c r="EZ11" s="462"/>
      <c r="FA11" s="462"/>
      <c r="FB11" s="462"/>
      <c r="FC11" s="462"/>
      <c r="FD11" s="462"/>
      <c r="FE11" s="462"/>
    </row>
    <row r="12" spans="1:161" ht="9.9499999999999993" customHeight="1" x14ac:dyDescent="0.2"/>
    <row r="13" spans="1:161" s="290" customFormat="1" ht="15" x14ac:dyDescent="0.25">
      <c r="A13" s="459" t="s">
        <v>248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59"/>
      <c r="BM13" s="459"/>
      <c r="BN13" s="459"/>
      <c r="BO13" s="459"/>
      <c r="BP13" s="459"/>
      <c r="BQ13" s="459"/>
      <c r="BR13" s="459"/>
      <c r="BS13" s="459"/>
      <c r="BT13" s="459"/>
      <c r="BU13" s="459"/>
      <c r="BV13" s="459"/>
      <c r="BW13" s="459"/>
      <c r="BX13" s="459"/>
      <c r="BY13" s="459"/>
      <c r="BZ13" s="459"/>
      <c r="CA13" s="459"/>
      <c r="CB13" s="459"/>
      <c r="CC13" s="459"/>
      <c r="CD13" s="459"/>
      <c r="CE13" s="459"/>
      <c r="CF13" s="459"/>
      <c r="CG13" s="459"/>
      <c r="CH13" s="459"/>
      <c r="CI13" s="459"/>
      <c r="CJ13" s="459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  <c r="DQ13" s="459"/>
      <c r="DR13" s="459"/>
      <c r="DS13" s="459"/>
      <c r="DT13" s="459"/>
      <c r="DU13" s="459"/>
      <c r="DV13" s="459"/>
      <c r="DW13" s="459"/>
      <c r="DX13" s="459"/>
      <c r="DY13" s="459"/>
      <c r="DZ13" s="459"/>
      <c r="EA13" s="459"/>
      <c r="EB13" s="459"/>
      <c r="EC13" s="459"/>
      <c r="ED13" s="459"/>
      <c r="EE13" s="459"/>
      <c r="EF13" s="459"/>
      <c r="EG13" s="459"/>
      <c r="EH13" s="459"/>
      <c r="EI13" s="459"/>
      <c r="EJ13" s="459"/>
      <c r="EK13" s="459"/>
      <c r="EL13" s="459"/>
      <c r="EM13" s="459"/>
      <c r="EN13" s="459"/>
      <c r="EO13" s="459"/>
      <c r="EP13" s="459"/>
      <c r="EQ13" s="459"/>
      <c r="ER13" s="459"/>
      <c r="ES13" s="459"/>
      <c r="ET13" s="459"/>
      <c r="EU13" s="459"/>
      <c r="EV13" s="459"/>
      <c r="EW13" s="459"/>
      <c r="EX13" s="459"/>
      <c r="EY13" s="459"/>
      <c r="EZ13" s="459"/>
      <c r="FA13" s="459"/>
      <c r="FB13" s="459"/>
      <c r="FC13" s="459"/>
      <c r="FD13" s="459"/>
      <c r="FE13" s="459"/>
    </row>
    <row r="14" spans="1:161" ht="10.5" customHeight="1" x14ac:dyDescent="0.2"/>
    <row r="15" spans="1:161" s="311" customFormat="1" ht="13.7" customHeight="1" x14ac:dyDescent="0.25">
      <c r="A15" s="463" t="s">
        <v>249</v>
      </c>
      <c r="B15" s="464"/>
      <c r="C15" s="464"/>
      <c r="D15" s="464"/>
      <c r="E15" s="464"/>
      <c r="F15" s="465"/>
      <c r="G15" s="463" t="s">
        <v>250</v>
      </c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5"/>
      <c r="Y15" s="463" t="s">
        <v>251</v>
      </c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5"/>
      <c r="AO15" s="472" t="s">
        <v>252</v>
      </c>
      <c r="AP15" s="473"/>
      <c r="AQ15" s="473"/>
      <c r="AR15" s="473"/>
      <c r="AS15" s="473"/>
      <c r="AT15" s="473"/>
      <c r="AU15" s="473"/>
      <c r="AV15" s="473"/>
      <c r="AW15" s="473"/>
      <c r="AX15" s="473"/>
      <c r="AY15" s="473"/>
      <c r="AZ15" s="473"/>
      <c r="BA15" s="473"/>
      <c r="BB15" s="473"/>
      <c r="BC15" s="473"/>
      <c r="BD15" s="473"/>
      <c r="BE15" s="473"/>
      <c r="BF15" s="473"/>
      <c r="BG15" s="473"/>
      <c r="BH15" s="473"/>
      <c r="BI15" s="473"/>
      <c r="BJ15" s="473"/>
      <c r="BK15" s="473"/>
      <c r="BL15" s="473"/>
      <c r="BM15" s="473"/>
      <c r="BN15" s="473"/>
      <c r="BO15" s="473"/>
      <c r="BP15" s="473"/>
      <c r="BQ15" s="473"/>
      <c r="BR15" s="473"/>
      <c r="BS15" s="473"/>
      <c r="BT15" s="473"/>
      <c r="BU15" s="473"/>
      <c r="BV15" s="473"/>
      <c r="BW15" s="473"/>
      <c r="BX15" s="473"/>
      <c r="BY15" s="473"/>
      <c r="BZ15" s="473"/>
      <c r="CA15" s="473"/>
      <c r="CB15" s="473"/>
      <c r="CC15" s="473"/>
      <c r="CD15" s="473"/>
      <c r="CE15" s="473"/>
      <c r="CF15" s="473"/>
      <c r="CG15" s="473"/>
      <c r="CH15" s="473"/>
      <c r="CI15" s="473"/>
      <c r="CJ15" s="473"/>
      <c r="CK15" s="473"/>
      <c r="CL15" s="473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3"/>
      <c r="CZ15" s="473"/>
      <c r="DA15" s="473"/>
      <c r="DB15" s="473"/>
      <c r="DC15" s="473"/>
      <c r="DD15" s="473"/>
      <c r="DE15" s="473"/>
      <c r="DF15" s="473"/>
      <c r="DG15" s="473"/>
      <c r="DH15" s="474"/>
      <c r="DI15" s="463" t="s">
        <v>253</v>
      </c>
      <c r="DJ15" s="464"/>
      <c r="DK15" s="464"/>
      <c r="DL15" s="464"/>
      <c r="DM15" s="464"/>
      <c r="DN15" s="464"/>
      <c r="DO15" s="464"/>
      <c r="DP15" s="464"/>
      <c r="DQ15" s="464"/>
      <c r="DR15" s="464"/>
      <c r="DS15" s="464"/>
      <c r="DT15" s="464"/>
      <c r="DU15" s="464"/>
      <c r="DV15" s="464"/>
      <c r="DW15" s="464"/>
      <c r="DX15" s="465"/>
      <c r="DY15" s="463" t="s">
        <v>254</v>
      </c>
      <c r="DZ15" s="464"/>
      <c r="EA15" s="464"/>
      <c r="EB15" s="464"/>
      <c r="EC15" s="464"/>
      <c r="ED15" s="464"/>
      <c r="EE15" s="464"/>
      <c r="EF15" s="464"/>
      <c r="EG15" s="464"/>
      <c r="EH15" s="464"/>
      <c r="EI15" s="464"/>
      <c r="EJ15" s="464"/>
      <c r="EK15" s="464"/>
      <c r="EL15" s="464"/>
      <c r="EM15" s="464"/>
      <c r="EN15" s="465"/>
      <c r="EO15" s="463" t="s">
        <v>255</v>
      </c>
      <c r="EP15" s="464"/>
      <c r="EQ15" s="464"/>
      <c r="ER15" s="464"/>
      <c r="ES15" s="464"/>
      <c r="ET15" s="464"/>
      <c r="EU15" s="464"/>
      <c r="EV15" s="464"/>
      <c r="EW15" s="464"/>
      <c r="EX15" s="464"/>
      <c r="EY15" s="464"/>
      <c r="EZ15" s="464"/>
      <c r="FA15" s="464"/>
      <c r="FB15" s="464"/>
      <c r="FC15" s="464"/>
      <c r="FD15" s="464"/>
      <c r="FE15" s="465"/>
    </row>
    <row r="16" spans="1:161" s="311" customFormat="1" ht="13.7" customHeight="1" x14ac:dyDescent="0.25">
      <c r="A16" s="466"/>
      <c r="B16" s="467"/>
      <c r="C16" s="467"/>
      <c r="D16" s="467"/>
      <c r="E16" s="467"/>
      <c r="F16" s="468"/>
      <c r="G16" s="466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8"/>
      <c r="Y16" s="466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8"/>
      <c r="AO16" s="463" t="s">
        <v>3</v>
      </c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4"/>
      <c r="BE16" s="465"/>
      <c r="BF16" s="472" t="s">
        <v>4</v>
      </c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4"/>
      <c r="DI16" s="466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8"/>
      <c r="DY16" s="466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  <c r="EK16" s="467"/>
      <c r="EL16" s="467"/>
      <c r="EM16" s="467"/>
      <c r="EN16" s="468"/>
      <c r="EO16" s="466"/>
      <c r="EP16" s="467"/>
      <c r="EQ16" s="467"/>
      <c r="ER16" s="467"/>
      <c r="ES16" s="467"/>
      <c r="ET16" s="467"/>
      <c r="EU16" s="467"/>
      <c r="EV16" s="467"/>
      <c r="EW16" s="467"/>
      <c r="EX16" s="467"/>
      <c r="EY16" s="467"/>
      <c r="EZ16" s="467"/>
      <c r="FA16" s="467"/>
      <c r="FB16" s="467"/>
      <c r="FC16" s="467"/>
      <c r="FD16" s="467"/>
      <c r="FE16" s="468"/>
    </row>
    <row r="17" spans="1:164" s="311" customFormat="1" ht="39.75" customHeight="1" x14ac:dyDescent="0.25">
      <c r="A17" s="469"/>
      <c r="B17" s="470"/>
      <c r="C17" s="470"/>
      <c r="D17" s="470"/>
      <c r="E17" s="470"/>
      <c r="F17" s="471"/>
      <c r="G17" s="469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1"/>
      <c r="Y17" s="469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  <c r="AO17" s="469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1"/>
      <c r="BF17" s="475" t="s">
        <v>256</v>
      </c>
      <c r="BG17" s="475"/>
      <c r="BH17" s="475"/>
      <c r="BI17" s="475"/>
      <c r="BJ17" s="475"/>
      <c r="BK17" s="475"/>
      <c r="BL17" s="475"/>
      <c r="BM17" s="475"/>
      <c r="BN17" s="475"/>
      <c r="BO17" s="475"/>
      <c r="BP17" s="475"/>
      <c r="BQ17" s="475"/>
      <c r="BR17" s="475"/>
      <c r="BS17" s="475"/>
      <c r="BT17" s="475"/>
      <c r="BU17" s="475"/>
      <c r="BV17" s="475"/>
      <c r="BW17" s="475"/>
      <c r="BX17" s="475" t="s">
        <v>257</v>
      </c>
      <c r="BY17" s="475"/>
      <c r="BZ17" s="475"/>
      <c r="CA17" s="475"/>
      <c r="CB17" s="475"/>
      <c r="CC17" s="475"/>
      <c r="CD17" s="475"/>
      <c r="CE17" s="475"/>
      <c r="CF17" s="475"/>
      <c r="CG17" s="475"/>
      <c r="CH17" s="475"/>
      <c r="CI17" s="475"/>
      <c r="CJ17" s="475"/>
      <c r="CK17" s="475"/>
      <c r="CL17" s="475"/>
      <c r="CM17" s="475"/>
      <c r="CN17" s="475"/>
      <c r="CO17" s="475"/>
      <c r="CP17" s="475"/>
      <c r="CQ17" s="475" t="s">
        <v>258</v>
      </c>
      <c r="CR17" s="475"/>
      <c r="CS17" s="475"/>
      <c r="CT17" s="475"/>
      <c r="CU17" s="475"/>
      <c r="CV17" s="475"/>
      <c r="CW17" s="475"/>
      <c r="CX17" s="475"/>
      <c r="CY17" s="475"/>
      <c r="CZ17" s="475"/>
      <c r="DA17" s="475"/>
      <c r="DB17" s="475"/>
      <c r="DC17" s="475"/>
      <c r="DD17" s="475"/>
      <c r="DE17" s="475"/>
      <c r="DF17" s="475"/>
      <c r="DG17" s="475"/>
      <c r="DH17" s="475"/>
      <c r="DI17" s="469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1"/>
      <c r="DY17" s="469"/>
      <c r="DZ17" s="470"/>
      <c r="EA17" s="470"/>
      <c r="EB17" s="470"/>
      <c r="EC17" s="470"/>
      <c r="ED17" s="470"/>
      <c r="EE17" s="470"/>
      <c r="EF17" s="470"/>
      <c r="EG17" s="470"/>
      <c r="EH17" s="470"/>
      <c r="EI17" s="470"/>
      <c r="EJ17" s="470"/>
      <c r="EK17" s="470"/>
      <c r="EL17" s="470"/>
      <c r="EM17" s="470"/>
      <c r="EN17" s="471"/>
      <c r="EO17" s="469"/>
      <c r="EP17" s="470"/>
      <c r="EQ17" s="470"/>
      <c r="ER17" s="470"/>
      <c r="ES17" s="470"/>
      <c r="ET17" s="470"/>
      <c r="EU17" s="470"/>
      <c r="EV17" s="470"/>
      <c r="EW17" s="470"/>
      <c r="EX17" s="470"/>
      <c r="EY17" s="470"/>
      <c r="EZ17" s="470"/>
      <c r="FA17" s="470"/>
      <c r="FB17" s="470"/>
      <c r="FC17" s="470"/>
      <c r="FD17" s="470"/>
      <c r="FE17" s="471"/>
    </row>
    <row r="18" spans="1:164" s="314" customFormat="1" x14ac:dyDescent="0.25">
      <c r="A18" s="451">
        <v>1</v>
      </c>
      <c r="B18" s="451"/>
      <c r="C18" s="451"/>
      <c r="D18" s="451"/>
      <c r="E18" s="451"/>
      <c r="F18" s="451"/>
      <c r="G18" s="451">
        <v>2</v>
      </c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>
        <v>3</v>
      </c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>
        <v>4</v>
      </c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>
        <v>5</v>
      </c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>
        <v>6</v>
      </c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>
        <v>7</v>
      </c>
      <c r="CR18" s="451"/>
      <c r="CS18" s="451"/>
      <c r="CT18" s="451"/>
      <c r="CU18" s="451"/>
      <c r="CV18" s="451"/>
      <c r="CW18" s="451"/>
      <c r="CX18" s="451"/>
      <c r="CY18" s="451"/>
      <c r="CZ18" s="451"/>
      <c r="DA18" s="451"/>
      <c r="DB18" s="451"/>
      <c r="DC18" s="451"/>
      <c r="DD18" s="451"/>
      <c r="DE18" s="451"/>
      <c r="DF18" s="451"/>
      <c r="DG18" s="451"/>
      <c r="DH18" s="451"/>
      <c r="DI18" s="451">
        <v>8</v>
      </c>
      <c r="DJ18" s="451"/>
      <c r="DK18" s="451"/>
      <c r="DL18" s="451"/>
      <c r="DM18" s="451"/>
      <c r="DN18" s="451"/>
      <c r="DO18" s="451"/>
      <c r="DP18" s="451"/>
      <c r="DQ18" s="451"/>
      <c r="DR18" s="451"/>
      <c r="DS18" s="451"/>
      <c r="DT18" s="451"/>
      <c r="DU18" s="451"/>
      <c r="DV18" s="451"/>
      <c r="DW18" s="451"/>
      <c r="DX18" s="451"/>
      <c r="DY18" s="451">
        <v>9</v>
      </c>
      <c r="DZ18" s="451"/>
      <c r="EA18" s="451"/>
      <c r="EB18" s="451"/>
      <c r="EC18" s="451"/>
      <c r="ED18" s="451"/>
      <c r="EE18" s="451"/>
      <c r="EF18" s="451"/>
      <c r="EG18" s="451"/>
      <c r="EH18" s="451"/>
      <c r="EI18" s="451"/>
      <c r="EJ18" s="451"/>
      <c r="EK18" s="451"/>
      <c r="EL18" s="451"/>
      <c r="EM18" s="451"/>
      <c r="EN18" s="451"/>
      <c r="EO18" s="451">
        <v>10</v>
      </c>
      <c r="EP18" s="451"/>
      <c r="EQ18" s="451"/>
      <c r="ER18" s="451"/>
      <c r="ES18" s="451"/>
      <c r="ET18" s="451"/>
      <c r="EU18" s="451"/>
      <c r="EV18" s="451"/>
      <c r="EW18" s="451"/>
      <c r="EX18" s="451"/>
      <c r="EY18" s="451"/>
      <c r="EZ18" s="451"/>
      <c r="FA18" s="451"/>
      <c r="FB18" s="451"/>
      <c r="FC18" s="451"/>
      <c r="FD18" s="451"/>
      <c r="FE18" s="451"/>
    </row>
    <row r="19" spans="1:164" s="314" customFormat="1" x14ac:dyDescent="0.25">
      <c r="A19" s="455" t="s">
        <v>274</v>
      </c>
      <c r="B19" s="455"/>
      <c r="C19" s="455"/>
      <c r="D19" s="455"/>
      <c r="E19" s="455"/>
      <c r="F19" s="455"/>
      <c r="G19" s="456" t="s">
        <v>628</v>
      </c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4">
        <v>1</v>
      </c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2">
        <f>BF19+BX19+CQ19</f>
        <v>103504.5</v>
      </c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>
        <v>33825</v>
      </c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>
        <f>(BF19+CQ19)*80%</f>
        <v>46002</v>
      </c>
      <c r="BY19" s="452"/>
      <c r="BZ19" s="452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>
        <f>BF19*DI19</f>
        <v>23677.5</v>
      </c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2"/>
      <c r="DG19" s="452"/>
      <c r="DH19" s="452"/>
      <c r="DI19" s="453">
        <v>0.7</v>
      </c>
      <c r="DJ19" s="454"/>
      <c r="DK19" s="454"/>
      <c r="DL19" s="454"/>
      <c r="DM19" s="454"/>
      <c r="DN19" s="454"/>
      <c r="DO19" s="454"/>
      <c r="DP19" s="454"/>
      <c r="DQ19" s="454"/>
      <c r="DR19" s="454"/>
      <c r="DS19" s="454"/>
      <c r="DT19" s="454"/>
      <c r="DU19" s="454"/>
      <c r="DV19" s="454"/>
      <c r="DW19" s="454"/>
      <c r="DX19" s="454"/>
      <c r="DY19" s="452">
        <f>(BF19+CQ19)*50%</f>
        <v>28751.25</v>
      </c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>
        <f>((AO19+DY19)*12)*Y19</f>
        <v>1587069</v>
      </c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  <c r="FD19" s="452"/>
      <c r="FE19" s="452"/>
    </row>
    <row r="20" spans="1:164" s="314" customFormat="1" ht="63.75" customHeight="1" x14ac:dyDescent="0.25">
      <c r="A20" s="455" t="s">
        <v>282</v>
      </c>
      <c r="B20" s="455"/>
      <c r="C20" s="455"/>
      <c r="D20" s="455"/>
      <c r="E20" s="455"/>
      <c r="F20" s="455"/>
      <c r="G20" s="476" t="s">
        <v>629</v>
      </c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8"/>
      <c r="Y20" s="454">
        <v>1</v>
      </c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2">
        <f t="shared" ref="AO20:AO66" si="0">BF20+BX20+CQ20</f>
        <v>66061.62</v>
      </c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>
        <v>23678</v>
      </c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>
        <f>(BF20+CQ20)*80%</f>
        <v>29360.720000000001</v>
      </c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>
        <f>BF20*DI20</f>
        <v>13022.900000000001</v>
      </c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3">
        <v>0.55000000000000004</v>
      </c>
      <c r="DJ20" s="454"/>
      <c r="DK20" s="454"/>
      <c r="DL20" s="454"/>
      <c r="DM20" s="454"/>
      <c r="DN20" s="454"/>
      <c r="DO20" s="454"/>
      <c r="DP20" s="454"/>
      <c r="DQ20" s="454"/>
      <c r="DR20" s="454"/>
      <c r="DS20" s="454"/>
      <c r="DT20" s="454"/>
      <c r="DU20" s="454"/>
      <c r="DV20" s="454"/>
      <c r="DW20" s="454"/>
      <c r="DX20" s="454"/>
      <c r="DY20" s="452">
        <f>(BF20+CQ20)*50%</f>
        <v>18350.45</v>
      </c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>
        <f>((AO20+DY20)*12)*Y20</f>
        <v>1012944.8399999999</v>
      </c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</row>
    <row r="21" spans="1:164" s="314" customFormat="1" ht="72.75" customHeight="1" x14ac:dyDescent="0.25">
      <c r="A21" s="455" t="s">
        <v>293</v>
      </c>
      <c r="B21" s="455"/>
      <c r="C21" s="455"/>
      <c r="D21" s="455"/>
      <c r="E21" s="455"/>
      <c r="F21" s="455"/>
      <c r="G21" s="456" t="s">
        <v>630</v>
      </c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4">
        <v>1</v>
      </c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2">
        <f t="shared" si="0"/>
        <v>75497.400000000009</v>
      </c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>
        <v>27060</v>
      </c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>
        <f>(BF21+CQ21)*80%</f>
        <v>33554.400000000001</v>
      </c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>
        <f t="shared" ref="CQ21:CQ66" si="1">BF21*DI21</f>
        <v>14883.000000000002</v>
      </c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3">
        <v>0.55000000000000004</v>
      </c>
      <c r="DJ21" s="454"/>
      <c r="DK21" s="454"/>
      <c r="DL21" s="454"/>
      <c r="DM21" s="454"/>
      <c r="DN21" s="454"/>
      <c r="DO21" s="454"/>
      <c r="DP21" s="454"/>
      <c r="DQ21" s="454"/>
      <c r="DR21" s="454"/>
      <c r="DS21" s="454"/>
      <c r="DT21" s="454"/>
      <c r="DU21" s="454"/>
      <c r="DV21" s="454"/>
      <c r="DW21" s="454"/>
      <c r="DX21" s="454"/>
      <c r="DY21" s="452">
        <f t="shared" ref="DY21:DY67" si="2">(BF21+CQ21)*50%</f>
        <v>20971.5</v>
      </c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>
        <f t="shared" ref="EO21:EO66" si="3">((AO21+DY21)*12)*Y21</f>
        <v>1157626.8</v>
      </c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</row>
    <row r="22" spans="1:164" s="314" customFormat="1" x14ac:dyDescent="0.25">
      <c r="A22" s="455" t="s">
        <v>407</v>
      </c>
      <c r="B22" s="455"/>
      <c r="C22" s="455"/>
      <c r="D22" s="455"/>
      <c r="E22" s="455"/>
      <c r="F22" s="455"/>
      <c r="G22" s="456" t="s">
        <v>631</v>
      </c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4">
        <v>1</v>
      </c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2">
        <f t="shared" si="0"/>
        <v>87675.840000000011</v>
      </c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>
        <v>30443</v>
      </c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>
        <f>(BF22+CQ22)*80%</f>
        <v>38967.040000000001</v>
      </c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>
        <f t="shared" si="1"/>
        <v>18265.8</v>
      </c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3">
        <v>0.6</v>
      </c>
      <c r="DJ22" s="454"/>
      <c r="DK22" s="454"/>
      <c r="DL22" s="454"/>
      <c r="DM22" s="454"/>
      <c r="DN22" s="454"/>
      <c r="DO22" s="454"/>
      <c r="DP22" s="454"/>
      <c r="DQ22" s="454"/>
      <c r="DR22" s="454"/>
      <c r="DS22" s="454"/>
      <c r="DT22" s="454"/>
      <c r="DU22" s="454"/>
      <c r="DV22" s="454"/>
      <c r="DW22" s="454"/>
      <c r="DX22" s="454"/>
      <c r="DY22" s="452">
        <f t="shared" si="2"/>
        <v>24354.400000000001</v>
      </c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>
        <f t="shared" si="3"/>
        <v>1344362.8800000004</v>
      </c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</row>
    <row r="23" spans="1:164" s="314" customFormat="1" x14ac:dyDescent="0.25">
      <c r="A23" s="455" t="s">
        <v>537</v>
      </c>
      <c r="B23" s="455"/>
      <c r="C23" s="455"/>
      <c r="D23" s="455"/>
      <c r="E23" s="455"/>
      <c r="F23" s="455"/>
      <c r="G23" s="456" t="s">
        <v>632</v>
      </c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4">
        <v>1</v>
      </c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2">
        <f t="shared" si="0"/>
        <v>26560.620000000003</v>
      </c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>
        <v>5002</v>
      </c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>
        <f t="shared" ref="BX23:BX67" si="4">(BF23+CQ23)*80%</f>
        <v>11804.720000000001</v>
      </c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>
        <f t="shared" si="1"/>
        <v>9753.9</v>
      </c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3">
        <v>1.95</v>
      </c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4"/>
      <c r="DX23" s="454"/>
      <c r="DY23" s="452">
        <f t="shared" si="2"/>
        <v>7377.95</v>
      </c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>
        <f t="shared" si="3"/>
        <v>407262.83999999997</v>
      </c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H23" s="296"/>
    </row>
    <row r="24" spans="1:164" s="314" customFormat="1" ht="30" customHeight="1" x14ac:dyDescent="0.25">
      <c r="A24" s="455" t="s">
        <v>410</v>
      </c>
      <c r="B24" s="455"/>
      <c r="C24" s="455"/>
      <c r="D24" s="455"/>
      <c r="E24" s="455"/>
      <c r="F24" s="455"/>
      <c r="G24" s="456" t="s">
        <v>633</v>
      </c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4">
        <v>2</v>
      </c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2">
        <f t="shared" si="0"/>
        <v>28168.560000000001</v>
      </c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>
        <v>5589</v>
      </c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>
        <f t="shared" si="4"/>
        <v>12519.36</v>
      </c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>
        <f t="shared" si="1"/>
        <v>10060.200000000001</v>
      </c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79">
        <v>1.8</v>
      </c>
      <c r="DJ24" s="479"/>
      <c r="DK24" s="479"/>
      <c r="DL24" s="479"/>
      <c r="DM24" s="479"/>
      <c r="DN24" s="479"/>
      <c r="DO24" s="479"/>
      <c r="DP24" s="479"/>
      <c r="DQ24" s="479"/>
      <c r="DR24" s="479"/>
      <c r="DS24" s="479"/>
      <c r="DT24" s="479"/>
      <c r="DU24" s="479"/>
      <c r="DV24" s="479"/>
      <c r="DW24" s="479"/>
      <c r="DX24" s="479"/>
      <c r="DY24" s="452">
        <f t="shared" si="2"/>
        <v>7824.6</v>
      </c>
      <c r="DZ24" s="452"/>
      <c r="EA24" s="452"/>
      <c r="EB24" s="452"/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>
        <f t="shared" si="3"/>
        <v>863835.84000000008</v>
      </c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</row>
    <row r="25" spans="1:164" s="314" customFormat="1" x14ac:dyDescent="0.25">
      <c r="A25" s="455" t="s">
        <v>408</v>
      </c>
      <c r="B25" s="455"/>
      <c r="C25" s="455"/>
      <c r="D25" s="455"/>
      <c r="E25" s="455"/>
      <c r="F25" s="455"/>
      <c r="G25" s="456" t="s">
        <v>634</v>
      </c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4">
        <v>2</v>
      </c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2">
        <f t="shared" si="0"/>
        <v>27346.5</v>
      </c>
      <c r="AP25" s="452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>
        <v>5150</v>
      </c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>
        <f t="shared" si="4"/>
        <v>12154</v>
      </c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>
        <f t="shared" si="1"/>
        <v>10042.5</v>
      </c>
      <c r="CR25" s="452"/>
      <c r="CS25" s="452"/>
      <c r="CT25" s="452"/>
      <c r="CU25" s="452"/>
      <c r="CV25" s="452"/>
      <c r="CW25" s="452"/>
      <c r="CX25" s="452"/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79">
        <v>1.95</v>
      </c>
      <c r="DJ25" s="479"/>
      <c r="DK25" s="479"/>
      <c r="DL25" s="479"/>
      <c r="DM25" s="479"/>
      <c r="DN25" s="479"/>
      <c r="DO25" s="479"/>
      <c r="DP25" s="479"/>
      <c r="DQ25" s="479"/>
      <c r="DR25" s="479"/>
      <c r="DS25" s="479"/>
      <c r="DT25" s="479"/>
      <c r="DU25" s="479"/>
      <c r="DV25" s="479"/>
      <c r="DW25" s="479"/>
      <c r="DX25" s="479"/>
      <c r="DY25" s="452">
        <f t="shared" si="2"/>
        <v>7596.25</v>
      </c>
      <c r="DZ25" s="452"/>
      <c r="EA25" s="452"/>
      <c r="EB25" s="452"/>
      <c r="EC25" s="452"/>
      <c r="ED25" s="452"/>
      <c r="EE25" s="452"/>
      <c r="EF25" s="452"/>
      <c r="EG25" s="452"/>
      <c r="EH25" s="452"/>
      <c r="EI25" s="452"/>
      <c r="EJ25" s="452"/>
      <c r="EK25" s="452"/>
      <c r="EL25" s="452"/>
      <c r="EM25" s="452"/>
      <c r="EN25" s="452"/>
      <c r="EO25" s="452">
        <f t="shared" si="3"/>
        <v>838626</v>
      </c>
      <c r="EP25" s="452"/>
      <c r="EQ25" s="452"/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2"/>
    </row>
    <row r="26" spans="1:164" s="314" customFormat="1" ht="30" customHeight="1" x14ac:dyDescent="0.25">
      <c r="A26" s="455" t="s">
        <v>538</v>
      </c>
      <c r="B26" s="455"/>
      <c r="C26" s="455"/>
      <c r="D26" s="455"/>
      <c r="E26" s="455"/>
      <c r="F26" s="455"/>
      <c r="G26" s="456" t="s">
        <v>635</v>
      </c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4">
        <v>1</v>
      </c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2">
        <f t="shared" si="0"/>
        <v>29010.240000000002</v>
      </c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>
        <v>10073</v>
      </c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>
        <f t="shared" si="4"/>
        <v>12893.44</v>
      </c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>
        <f t="shared" si="1"/>
        <v>6043.8</v>
      </c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79">
        <v>0.6</v>
      </c>
      <c r="DJ26" s="479"/>
      <c r="DK26" s="479"/>
      <c r="DL26" s="479"/>
      <c r="DM26" s="479"/>
      <c r="DN26" s="479"/>
      <c r="DO26" s="479"/>
      <c r="DP26" s="479"/>
      <c r="DQ26" s="479"/>
      <c r="DR26" s="479"/>
      <c r="DS26" s="479"/>
      <c r="DT26" s="479"/>
      <c r="DU26" s="479"/>
      <c r="DV26" s="479"/>
      <c r="DW26" s="479"/>
      <c r="DX26" s="479"/>
      <c r="DY26" s="452">
        <f t="shared" si="2"/>
        <v>8058.4</v>
      </c>
      <c r="DZ26" s="452"/>
      <c r="EA26" s="452"/>
      <c r="EB26" s="452"/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M26" s="452"/>
      <c r="EN26" s="452"/>
      <c r="EO26" s="452">
        <f t="shared" si="3"/>
        <v>444823.68</v>
      </c>
      <c r="EP26" s="452"/>
      <c r="EQ26" s="452"/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2"/>
    </row>
    <row r="27" spans="1:164" s="314" customFormat="1" ht="42" customHeight="1" x14ac:dyDescent="0.25">
      <c r="A27" s="455" t="s">
        <v>539</v>
      </c>
      <c r="B27" s="455"/>
      <c r="C27" s="455"/>
      <c r="D27" s="455"/>
      <c r="E27" s="455"/>
      <c r="F27" s="455"/>
      <c r="G27" s="456" t="s">
        <v>636</v>
      </c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4">
        <v>4</v>
      </c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2">
        <f t="shared" si="0"/>
        <v>37081.980000000003</v>
      </c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>
        <v>7923.5</v>
      </c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>
        <f t="shared" si="4"/>
        <v>16480.88</v>
      </c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>
        <f t="shared" si="1"/>
        <v>12677.6</v>
      </c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79">
        <v>1.6</v>
      </c>
      <c r="DJ27" s="479"/>
      <c r="DK27" s="479"/>
      <c r="DL27" s="479"/>
      <c r="DM27" s="479"/>
      <c r="DN27" s="479"/>
      <c r="DO27" s="479"/>
      <c r="DP27" s="479"/>
      <c r="DQ27" s="479"/>
      <c r="DR27" s="479"/>
      <c r="DS27" s="479"/>
      <c r="DT27" s="479"/>
      <c r="DU27" s="479"/>
      <c r="DV27" s="479"/>
      <c r="DW27" s="479"/>
      <c r="DX27" s="479"/>
      <c r="DY27" s="452">
        <f t="shared" si="2"/>
        <v>10300.549999999999</v>
      </c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>
        <f>((AO27+DY27)*12)*Y27</f>
        <v>2274361.44</v>
      </c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</row>
    <row r="28" spans="1:164" s="314" customFormat="1" ht="39.75" customHeight="1" x14ac:dyDescent="0.25">
      <c r="A28" s="455" t="s">
        <v>672</v>
      </c>
      <c r="B28" s="455"/>
      <c r="C28" s="455"/>
      <c r="D28" s="455"/>
      <c r="E28" s="455"/>
      <c r="F28" s="455"/>
      <c r="G28" s="456" t="s">
        <v>636</v>
      </c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4">
        <v>6</v>
      </c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2">
        <f t="shared" si="0"/>
        <v>34105.5</v>
      </c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>
        <v>7579</v>
      </c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>
        <f t="shared" si="4"/>
        <v>15158</v>
      </c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>
        <f t="shared" si="1"/>
        <v>11368.5</v>
      </c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79">
        <v>1.5</v>
      </c>
      <c r="DJ28" s="479"/>
      <c r="DK28" s="479"/>
      <c r="DL28" s="479"/>
      <c r="DM28" s="479"/>
      <c r="DN28" s="479"/>
      <c r="DO28" s="479"/>
      <c r="DP28" s="479"/>
      <c r="DQ28" s="479"/>
      <c r="DR28" s="479"/>
      <c r="DS28" s="479"/>
      <c r="DT28" s="479"/>
      <c r="DU28" s="479"/>
      <c r="DV28" s="479"/>
      <c r="DW28" s="479"/>
      <c r="DX28" s="479"/>
      <c r="DY28" s="452">
        <f t="shared" si="2"/>
        <v>9473.75</v>
      </c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>
        <f t="shared" si="3"/>
        <v>3137706</v>
      </c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</row>
    <row r="29" spans="1:164" s="314" customFormat="1" ht="40.5" customHeight="1" x14ac:dyDescent="0.25">
      <c r="A29" s="455" t="s">
        <v>673</v>
      </c>
      <c r="B29" s="455"/>
      <c r="C29" s="455"/>
      <c r="D29" s="455"/>
      <c r="E29" s="455"/>
      <c r="F29" s="455"/>
      <c r="G29" s="456" t="s">
        <v>636</v>
      </c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4">
        <v>2</v>
      </c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2">
        <f t="shared" si="0"/>
        <v>36275.85</v>
      </c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>
        <v>8957</v>
      </c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>
        <f t="shared" si="4"/>
        <v>16122.6</v>
      </c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>
        <f t="shared" si="1"/>
        <v>11196.25</v>
      </c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79">
        <v>1.25</v>
      </c>
      <c r="DJ29" s="479"/>
      <c r="DK29" s="479"/>
      <c r="DL29" s="479"/>
      <c r="DM29" s="479"/>
      <c r="DN29" s="479"/>
      <c r="DO29" s="479"/>
      <c r="DP29" s="479"/>
      <c r="DQ29" s="479"/>
      <c r="DR29" s="479"/>
      <c r="DS29" s="479"/>
      <c r="DT29" s="479"/>
      <c r="DU29" s="479"/>
      <c r="DV29" s="479"/>
      <c r="DW29" s="479"/>
      <c r="DX29" s="479"/>
      <c r="DY29" s="452">
        <f t="shared" si="2"/>
        <v>10076.625</v>
      </c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>
        <f t="shared" si="3"/>
        <v>1112459.3999999999</v>
      </c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</row>
    <row r="30" spans="1:164" s="314" customFormat="1" ht="13.5" customHeight="1" x14ac:dyDescent="0.25">
      <c r="A30" s="455" t="s">
        <v>674</v>
      </c>
      <c r="B30" s="455"/>
      <c r="C30" s="455"/>
      <c r="D30" s="455"/>
      <c r="E30" s="455"/>
      <c r="F30" s="455"/>
      <c r="G30" s="456" t="s">
        <v>637</v>
      </c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4">
        <v>7</v>
      </c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2">
        <f t="shared" si="0"/>
        <v>35320.5</v>
      </c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>
        <v>8350</v>
      </c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>
        <f t="shared" si="4"/>
        <v>15698</v>
      </c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>
        <f t="shared" si="1"/>
        <v>11272.5</v>
      </c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79">
        <v>1.35</v>
      </c>
      <c r="DJ30" s="479"/>
      <c r="DK30" s="479"/>
      <c r="DL30" s="479"/>
      <c r="DM30" s="479"/>
      <c r="DN30" s="479"/>
      <c r="DO30" s="479"/>
      <c r="DP30" s="479"/>
      <c r="DQ30" s="479"/>
      <c r="DR30" s="479"/>
      <c r="DS30" s="479"/>
      <c r="DT30" s="479"/>
      <c r="DU30" s="479"/>
      <c r="DV30" s="479"/>
      <c r="DW30" s="479"/>
      <c r="DX30" s="479"/>
      <c r="DY30" s="452">
        <f t="shared" si="2"/>
        <v>9811.25</v>
      </c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>
        <f>((AO30+DY30)*12)*Y30+0.4</f>
        <v>3791067.4</v>
      </c>
      <c r="EP30" s="452"/>
      <c r="EQ30" s="452"/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2"/>
    </row>
    <row r="31" spans="1:164" s="314" customFormat="1" ht="13.5" customHeight="1" x14ac:dyDescent="0.25">
      <c r="A31" s="455" t="s">
        <v>675</v>
      </c>
      <c r="B31" s="455"/>
      <c r="C31" s="455"/>
      <c r="D31" s="455"/>
      <c r="E31" s="455"/>
      <c r="F31" s="455"/>
      <c r="G31" s="456" t="s">
        <v>637</v>
      </c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4">
        <v>13</v>
      </c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2">
        <f t="shared" si="0"/>
        <v>35222.670000000006</v>
      </c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>
        <v>7987</v>
      </c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>
        <f t="shared" si="4"/>
        <v>15654.520000000002</v>
      </c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>
        <f t="shared" si="1"/>
        <v>11581.15</v>
      </c>
      <c r="CR31" s="452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79">
        <v>1.45</v>
      </c>
      <c r="DJ31" s="479"/>
      <c r="DK31" s="479"/>
      <c r="DL31" s="479"/>
      <c r="DM31" s="479"/>
      <c r="DN31" s="479"/>
      <c r="DO31" s="479"/>
      <c r="DP31" s="479"/>
      <c r="DQ31" s="479"/>
      <c r="DR31" s="479"/>
      <c r="DS31" s="479"/>
      <c r="DT31" s="479"/>
      <c r="DU31" s="479"/>
      <c r="DV31" s="479"/>
      <c r="DW31" s="479"/>
      <c r="DX31" s="479"/>
      <c r="DY31" s="452">
        <f t="shared" si="2"/>
        <v>9784.0750000000007</v>
      </c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>
        <f t="shared" si="3"/>
        <v>7021052.2200000025</v>
      </c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</row>
    <row r="32" spans="1:164" s="314" customFormat="1" ht="13.5" customHeight="1" x14ac:dyDescent="0.25">
      <c r="A32" s="455" t="s">
        <v>676</v>
      </c>
      <c r="B32" s="455"/>
      <c r="C32" s="455"/>
      <c r="D32" s="455"/>
      <c r="E32" s="455"/>
      <c r="F32" s="455"/>
      <c r="G32" s="456" t="s">
        <v>637</v>
      </c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4">
        <v>11</v>
      </c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2">
        <f>BF32+BX32+CQ32</f>
        <v>33981.479999999996</v>
      </c>
      <c r="AP32" s="452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>
        <v>7261</v>
      </c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2"/>
      <c r="BV32" s="452"/>
      <c r="BW32" s="452"/>
      <c r="BX32" s="452">
        <f t="shared" si="4"/>
        <v>15102.88</v>
      </c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>
        <f t="shared" si="1"/>
        <v>11617.6</v>
      </c>
      <c r="CR32" s="452"/>
      <c r="CS32" s="452"/>
      <c r="CT32" s="452"/>
      <c r="CU32" s="452"/>
      <c r="CV32" s="452"/>
      <c r="CW32" s="452"/>
      <c r="CX32" s="452"/>
      <c r="CY32" s="452"/>
      <c r="CZ32" s="452"/>
      <c r="DA32" s="452"/>
      <c r="DB32" s="452"/>
      <c r="DC32" s="452"/>
      <c r="DD32" s="452"/>
      <c r="DE32" s="452"/>
      <c r="DF32" s="452"/>
      <c r="DG32" s="452"/>
      <c r="DH32" s="452"/>
      <c r="DI32" s="479">
        <v>1.6</v>
      </c>
      <c r="DJ32" s="479"/>
      <c r="DK32" s="479"/>
      <c r="DL32" s="479"/>
      <c r="DM32" s="479"/>
      <c r="DN32" s="479"/>
      <c r="DO32" s="479"/>
      <c r="DP32" s="479"/>
      <c r="DQ32" s="479"/>
      <c r="DR32" s="479"/>
      <c r="DS32" s="479"/>
      <c r="DT32" s="479"/>
      <c r="DU32" s="479"/>
      <c r="DV32" s="479"/>
      <c r="DW32" s="479"/>
      <c r="DX32" s="479"/>
      <c r="DY32" s="452">
        <f t="shared" si="2"/>
        <v>9439.2999999999993</v>
      </c>
      <c r="DZ32" s="452"/>
      <c r="EA32" s="452"/>
      <c r="EB32" s="452"/>
      <c r="EC32" s="452"/>
      <c r="ED32" s="452"/>
      <c r="EE32" s="452"/>
      <c r="EF32" s="452"/>
      <c r="EG32" s="452"/>
      <c r="EH32" s="452"/>
      <c r="EI32" s="452"/>
      <c r="EJ32" s="452"/>
      <c r="EK32" s="452"/>
      <c r="EL32" s="452"/>
      <c r="EM32" s="452"/>
      <c r="EN32" s="452"/>
      <c r="EO32" s="452">
        <f t="shared" si="3"/>
        <v>5731542.96</v>
      </c>
      <c r="EP32" s="452"/>
      <c r="EQ32" s="452"/>
      <c r="ER32" s="452"/>
      <c r="ES32" s="452"/>
      <c r="ET32" s="452"/>
      <c r="EU32" s="452"/>
      <c r="EV32" s="452"/>
      <c r="EW32" s="452"/>
      <c r="EX32" s="452"/>
      <c r="EY32" s="452"/>
      <c r="EZ32" s="452"/>
      <c r="FA32" s="452"/>
      <c r="FB32" s="452"/>
      <c r="FC32" s="452"/>
      <c r="FD32" s="452"/>
      <c r="FE32" s="452"/>
    </row>
    <row r="33" spans="1:164" s="314" customFormat="1" ht="30.75" customHeight="1" x14ac:dyDescent="0.25">
      <c r="A33" s="455" t="s">
        <v>677</v>
      </c>
      <c r="B33" s="455"/>
      <c r="C33" s="455"/>
      <c r="D33" s="455"/>
      <c r="E33" s="455"/>
      <c r="F33" s="455"/>
      <c r="G33" s="456" t="s">
        <v>638</v>
      </c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4">
        <v>0.5</v>
      </c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2">
        <f t="shared" si="0"/>
        <v>30991.68</v>
      </c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>
        <v>7174</v>
      </c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>
        <f t="shared" si="4"/>
        <v>13774.08</v>
      </c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>
        <f t="shared" si="1"/>
        <v>10043.599999999999</v>
      </c>
      <c r="CR33" s="452"/>
      <c r="CS33" s="452"/>
      <c r="CT33" s="452"/>
      <c r="CU33" s="452"/>
      <c r="CV33" s="452"/>
      <c r="CW33" s="452"/>
      <c r="CX33" s="452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79">
        <v>1.4</v>
      </c>
      <c r="DJ33" s="479"/>
      <c r="DK33" s="479"/>
      <c r="DL33" s="479"/>
      <c r="DM33" s="479"/>
      <c r="DN33" s="479"/>
      <c r="DO33" s="479"/>
      <c r="DP33" s="479"/>
      <c r="DQ33" s="479"/>
      <c r="DR33" s="479"/>
      <c r="DS33" s="479"/>
      <c r="DT33" s="479"/>
      <c r="DU33" s="479"/>
      <c r="DV33" s="479"/>
      <c r="DW33" s="479"/>
      <c r="DX33" s="479"/>
      <c r="DY33" s="452">
        <f t="shared" si="2"/>
        <v>8608.7999999999993</v>
      </c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2"/>
      <c r="EL33" s="452"/>
      <c r="EM33" s="452"/>
      <c r="EN33" s="452"/>
      <c r="EO33" s="452">
        <f t="shared" si="3"/>
        <v>237602.87999999998</v>
      </c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H33" s="297"/>
    </row>
    <row r="34" spans="1:164" s="314" customFormat="1" ht="32.25" customHeight="1" x14ac:dyDescent="0.25">
      <c r="A34" s="455" t="s">
        <v>396</v>
      </c>
      <c r="B34" s="455"/>
      <c r="C34" s="455"/>
      <c r="D34" s="455"/>
      <c r="E34" s="455"/>
      <c r="F34" s="455"/>
      <c r="G34" s="456" t="s">
        <v>639</v>
      </c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4">
        <v>1</v>
      </c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2">
        <f t="shared" si="0"/>
        <v>32640.659999999996</v>
      </c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>
        <v>9802</v>
      </c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>
        <f t="shared" si="4"/>
        <v>14506.96</v>
      </c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>
        <f t="shared" si="1"/>
        <v>8331.6999999999989</v>
      </c>
      <c r="CR34" s="452"/>
      <c r="CS34" s="452"/>
      <c r="CT34" s="452"/>
      <c r="CU34" s="452"/>
      <c r="CV34" s="452"/>
      <c r="CW34" s="452"/>
      <c r="CX34" s="452"/>
      <c r="CY34" s="452"/>
      <c r="CZ34" s="452"/>
      <c r="DA34" s="452"/>
      <c r="DB34" s="452"/>
      <c r="DC34" s="452"/>
      <c r="DD34" s="452"/>
      <c r="DE34" s="452"/>
      <c r="DF34" s="452"/>
      <c r="DG34" s="452"/>
      <c r="DH34" s="452"/>
      <c r="DI34" s="479">
        <v>0.85</v>
      </c>
      <c r="DJ34" s="479"/>
      <c r="DK34" s="479"/>
      <c r="DL34" s="479"/>
      <c r="DM34" s="479"/>
      <c r="DN34" s="479"/>
      <c r="DO34" s="479"/>
      <c r="DP34" s="479"/>
      <c r="DQ34" s="479"/>
      <c r="DR34" s="479"/>
      <c r="DS34" s="479"/>
      <c r="DT34" s="479"/>
      <c r="DU34" s="479"/>
      <c r="DV34" s="479"/>
      <c r="DW34" s="479"/>
      <c r="DX34" s="479"/>
      <c r="DY34" s="452">
        <f t="shared" si="2"/>
        <v>9066.8499999999985</v>
      </c>
      <c r="DZ34" s="452"/>
      <c r="EA34" s="452"/>
      <c r="EB34" s="452"/>
      <c r="EC34" s="452"/>
      <c r="ED34" s="452"/>
      <c r="EE34" s="452"/>
      <c r="EF34" s="452"/>
      <c r="EG34" s="452"/>
      <c r="EH34" s="452"/>
      <c r="EI34" s="452"/>
      <c r="EJ34" s="452"/>
      <c r="EK34" s="452"/>
      <c r="EL34" s="452"/>
      <c r="EM34" s="452"/>
      <c r="EN34" s="452"/>
      <c r="EO34" s="452">
        <f t="shared" si="3"/>
        <v>500490.11999999994</v>
      </c>
      <c r="EP34" s="452"/>
      <c r="EQ34" s="452"/>
      <c r="ER34" s="452"/>
      <c r="ES34" s="452"/>
      <c r="ET34" s="452"/>
      <c r="EU34" s="452"/>
      <c r="EV34" s="452"/>
      <c r="EW34" s="452"/>
      <c r="EX34" s="452"/>
      <c r="EY34" s="452"/>
      <c r="EZ34" s="452"/>
      <c r="FA34" s="452"/>
      <c r="FB34" s="452"/>
      <c r="FC34" s="452"/>
      <c r="FD34" s="452"/>
      <c r="FE34" s="452"/>
      <c r="FH34" s="296"/>
    </row>
    <row r="35" spans="1:164" s="314" customFormat="1" ht="45" customHeight="1" x14ac:dyDescent="0.25">
      <c r="A35" s="455" t="s">
        <v>678</v>
      </c>
      <c r="B35" s="455"/>
      <c r="C35" s="455"/>
      <c r="D35" s="455"/>
      <c r="E35" s="455"/>
      <c r="F35" s="455"/>
      <c r="G35" s="456" t="s">
        <v>640</v>
      </c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4">
        <v>1</v>
      </c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2">
        <f t="shared" si="0"/>
        <v>32640.659999999996</v>
      </c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>
        <v>9802</v>
      </c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>
        <f t="shared" si="4"/>
        <v>14506.96</v>
      </c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>
        <f t="shared" si="1"/>
        <v>8331.6999999999989</v>
      </c>
      <c r="CR35" s="452"/>
      <c r="CS35" s="452"/>
      <c r="CT35" s="452"/>
      <c r="CU35" s="452"/>
      <c r="CV35" s="452"/>
      <c r="CW35" s="452"/>
      <c r="CX35" s="452"/>
      <c r="CY35" s="452"/>
      <c r="CZ35" s="452"/>
      <c r="DA35" s="452"/>
      <c r="DB35" s="452"/>
      <c r="DC35" s="452"/>
      <c r="DD35" s="452"/>
      <c r="DE35" s="452"/>
      <c r="DF35" s="452"/>
      <c r="DG35" s="452"/>
      <c r="DH35" s="452"/>
      <c r="DI35" s="479">
        <v>0.85</v>
      </c>
      <c r="DJ35" s="479"/>
      <c r="DK35" s="479"/>
      <c r="DL35" s="479"/>
      <c r="DM35" s="479"/>
      <c r="DN35" s="479"/>
      <c r="DO35" s="479"/>
      <c r="DP35" s="479"/>
      <c r="DQ35" s="479"/>
      <c r="DR35" s="479"/>
      <c r="DS35" s="479"/>
      <c r="DT35" s="479"/>
      <c r="DU35" s="479"/>
      <c r="DV35" s="479"/>
      <c r="DW35" s="479"/>
      <c r="DX35" s="479"/>
      <c r="DY35" s="452">
        <f t="shared" si="2"/>
        <v>9066.8499999999985</v>
      </c>
      <c r="DZ35" s="452"/>
      <c r="EA35" s="452"/>
      <c r="EB35" s="452"/>
      <c r="EC35" s="452"/>
      <c r="ED35" s="452"/>
      <c r="EE35" s="452"/>
      <c r="EF35" s="452"/>
      <c r="EG35" s="452"/>
      <c r="EH35" s="452"/>
      <c r="EI35" s="452"/>
      <c r="EJ35" s="452"/>
      <c r="EK35" s="452"/>
      <c r="EL35" s="452"/>
      <c r="EM35" s="452"/>
      <c r="EN35" s="452"/>
      <c r="EO35" s="452">
        <f t="shared" si="3"/>
        <v>500490.11999999994</v>
      </c>
      <c r="EP35" s="452"/>
      <c r="EQ35" s="452"/>
      <c r="ER35" s="452"/>
      <c r="ES35" s="452"/>
      <c r="ET35" s="452"/>
      <c r="EU35" s="452"/>
      <c r="EV35" s="452"/>
      <c r="EW35" s="452"/>
      <c r="EX35" s="452"/>
      <c r="EY35" s="452"/>
      <c r="EZ35" s="452"/>
      <c r="FA35" s="452"/>
      <c r="FB35" s="452"/>
      <c r="FC35" s="452"/>
      <c r="FD35" s="452"/>
      <c r="FE35" s="452"/>
      <c r="FH35" s="296"/>
    </row>
    <row r="36" spans="1:164" s="314" customFormat="1" ht="30.75" customHeight="1" x14ac:dyDescent="0.25">
      <c r="A36" s="455" t="s">
        <v>679</v>
      </c>
      <c r="B36" s="455"/>
      <c r="C36" s="455"/>
      <c r="D36" s="455"/>
      <c r="E36" s="455"/>
      <c r="F36" s="455"/>
      <c r="G36" s="456" t="s">
        <v>641</v>
      </c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4">
        <v>1</v>
      </c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2">
        <f t="shared" si="0"/>
        <v>44337.600000000006</v>
      </c>
      <c r="AP36" s="452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>
        <v>12316</v>
      </c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>
        <f t="shared" si="4"/>
        <v>19705.600000000002</v>
      </c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>
        <f t="shared" si="1"/>
        <v>12316</v>
      </c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2"/>
      <c r="DF36" s="452"/>
      <c r="DG36" s="452"/>
      <c r="DH36" s="452"/>
      <c r="DI36" s="479">
        <v>1</v>
      </c>
      <c r="DJ36" s="479"/>
      <c r="DK36" s="479"/>
      <c r="DL36" s="479"/>
      <c r="DM36" s="479"/>
      <c r="DN36" s="479"/>
      <c r="DO36" s="479"/>
      <c r="DP36" s="479"/>
      <c r="DQ36" s="479"/>
      <c r="DR36" s="479"/>
      <c r="DS36" s="479"/>
      <c r="DT36" s="479"/>
      <c r="DU36" s="479"/>
      <c r="DV36" s="479"/>
      <c r="DW36" s="479"/>
      <c r="DX36" s="479"/>
      <c r="DY36" s="452">
        <f t="shared" si="2"/>
        <v>12316</v>
      </c>
      <c r="DZ36" s="452"/>
      <c r="EA36" s="452"/>
      <c r="EB36" s="452"/>
      <c r="EC36" s="452"/>
      <c r="ED36" s="452"/>
      <c r="EE36" s="452"/>
      <c r="EF36" s="452"/>
      <c r="EG36" s="452"/>
      <c r="EH36" s="452"/>
      <c r="EI36" s="452"/>
      <c r="EJ36" s="452"/>
      <c r="EK36" s="452"/>
      <c r="EL36" s="452"/>
      <c r="EM36" s="452"/>
      <c r="EN36" s="452"/>
      <c r="EO36" s="452">
        <f t="shared" si="3"/>
        <v>679843.20000000007</v>
      </c>
      <c r="EP36" s="452"/>
      <c r="EQ36" s="452"/>
      <c r="ER36" s="452"/>
      <c r="ES36" s="452"/>
      <c r="ET36" s="452"/>
      <c r="EU36" s="452"/>
      <c r="EV36" s="452"/>
      <c r="EW36" s="452"/>
      <c r="EX36" s="452"/>
      <c r="EY36" s="452"/>
      <c r="EZ36" s="452"/>
      <c r="FA36" s="452"/>
      <c r="FB36" s="452"/>
      <c r="FC36" s="452"/>
      <c r="FD36" s="452"/>
      <c r="FE36" s="452"/>
      <c r="FH36" s="296"/>
    </row>
    <row r="37" spans="1:164" s="314" customFormat="1" ht="32.25" customHeight="1" x14ac:dyDescent="0.25">
      <c r="A37" s="455" t="s">
        <v>680</v>
      </c>
      <c r="B37" s="455"/>
      <c r="C37" s="455"/>
      <c r="D37" s="455"/>
      <c r="E37" s="455"/>
      <c r="F37" s="455"/>
      <c r="G37" s="456" t="s">
        <v>642</v>
      </c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4">
        <v>1</v>
      </c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2">
        <f>BF37+BX37+CQ37</f>
        <v>26512.920000000006</v>
      </c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>
        <v>3507</v>
      </c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>
        <f>(BF37+CQ37)*80%</f>
        <v>11783.520000000002</v>
      </c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>
        <f>BF37*DI37</f>
        <v>11222.400000000001</v>
      </c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79">
        <v>3.2</v>
      </c>
      <c r="DJ37" s="479"/>
      <c r="DK37" s="479"/>
      <c r="DL37" s="479"/>
      <c r="DM37" s="479"/>
      <c r="DN37" s="479"/>
      <c r="DO37" s="479"/>
      <c r="DP37" s="479"/>
      <c r="DQ37" s="479"/>
      <c r="DR37" s="479"/>
      <c r="DS37" s="479"/>
      <c r="DT37" s="479"/>
      <c r="DU37" s="479"/>
      <c r="DV37" s="479"/>
      <c r="DW37" s="479"/>
      <c r="DX37" s="479"/>
      <c r="DY37" s="452">
        <f t="shared" si="2"/>
        <v>7364.7000000000007</v>
      </c>
      <c r="DZ37" s="452"/>
      <c r="EA37" s="452"/>
      <c r="EB37" s="452"/>
      <c r="EC37" s="452"/>
      <c r="ED37" s="452"/>
      <c r="EE37" s="452"/>
      <c r="EF37" s="452"/>
      <c r="EG37" s="452"/>
      <c r="EH37" s="452"/>
      <c r="EI37" s="452"/>
      <c r="EJ37" s="452"/>
      <c r="EK37" s="452"/>
      <c r="EL37" s="452"/>
      <c r="EM37" s="452"/>
      <c r="EN37" s="452"/>
      <c r="EO37" s="452">
        <f>((AO37+DY37)*12)*Y37</f>
        <v>406531.44000000012</v>
      </c>
      <c r="EP37" s="452"/>
      <c r="EQ37" s="452"/>
      <c r="ER37" s="452"/>
      <c r="ES37" s="452"/>
      <c r="ET37" s="452"/>
      <c r="EU37" s="452"/>
      <c r="EV37" s="452"/>
      <c r="EW37" s="452"/>
      <c r="EX37" s="452"/>
      <c r="EY37" s="452"/>
      <c r="EZ37" s="452"/>
      <c r="FA37" s="452"/>
      <c r="FB37" s="452"/>
      <c r="FC37" s="452"/>
      <c r="FD37" s="452"/>
      <c r="FE37" s="452"/>
    </row>
    <row r="38" spans="1:164" s="314" customFormat="1" ht="13.5" customHeight="1" x14ac:dyDescent="0.25">
      <c r="A38" s="455" t="s">
        <v>681</v>
      </c>
      <c r="B38" s="455"/>
      <c r="C38" s="455"/>
      <c r="D38" s="455"/>
      <c r="E38" s="455"/>
      <c r="F38" s="455"/>
      <c r="G38" s="456" t="s">
        <v>643</v>
      </c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4">
        <v>1</v>
      </c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2">
        <f t="shared" si="0"/>
        <v>27008.639999999999</v>
      </c>
      <c r="AP38" s="452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>
        <v>9378</v>
      </c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>
        <f>(BF38+CQ38)*80%</f>
        <v>12003.84</v>
      </c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>
        <f>BF38*DI38</f>
        <v>5626.8</v>
      </c>
      <c r="CR38" s="452"/>
      <c r="CS38" s="452"/>
      <c r="CT38" s="452"/>
      <c r="CU38" s="452"/>
      <c r="CV38" s="452"/>
      <c r="CW38" s="452"/>
      <c r="CX38" s="452"/>
      <c r="CY38" s="452"/>
      <c r="CZ38" s="452"/>
      <c r="DA38" s="452"/>
      <c r="DB38" s="452"/>
      <c r="DC38" s="452"/>
      <c r="DD38" s="452"/>
      <c r="DE38" s="452"/>
      <c r="DF38" s="452"/>
      <c r="DG38" s="452"/>
      <c r="DH38" s="452"/>
      <c r="DI38" s="479">
        <v>0.6</v>
      </c>
      <c r="DJ38" s="479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/>
      <c r="DX38" s="479"/>
      <c r="DY38" s="452">
        <f t="shared" si="2"/>
        <v>7502.4</v>
      </c>
      <c r="DZ38" s="452"/>
      <c r="EA38" s="452"/>
      <c r="EB38" s="452"/>
      <c r="EC38" s="452"/>
      <c r="ED38" s="452"/>
      <c r="EE38" s="452"/>
      <c r="EF38" s="452"/>
      <c r="EG38" s="452"/>
      <c r="EH38" s="452"/>
      <c r="EI38" s="452"/>
      <c r="EJ38" s="452"/>
      <c r="EK38" s="452"/>
      <c r="EL38" s="452"/>
      <c r="EM38" s="452"/>
      <c r="EN38" s="452"/>
      <c r="EO38" s="452">
        <f t="shared" si="3"/>
        <v>414132.47999999998</v>
      </c>
      <c r="EP38" s="452"/>
      <c r="EQ38" s="452"/>
      <c r="ER38" s="452"/>
      <c r="ES38" s="452"/>
      <c r="ET38" s="452"/>
      <c r="EU38" s="452"/>
      <c r="EV38" s="452"/>
      <c r="EW38" s="452"/>
      <c r="EX38" s="452"/>
      <c r="EY38" s="452"/>
      <c r="EZ38" s="452"/>
      <c r="FA38" s="452"/>
      <c r="FB38" s="452"/>
      <c r="FC38" s="452"/>
      <c r="FD38" s="452"/>
      <c r="FE38" s="452"/>
    </row>
    <row r="39" spans="1:164" s="314" customFormat="1" ht="13.5" customHeight="1" x14ac:dyDescent="0.25">
      <c r="A39" s="455" t="s">
        <v>682</v>
      </c>
      <c r="B39" s="455"/>
      <c r="C39" s="455"/>
      <c r="D39" s="455"/>
      <c r="E39" s="455"/>
      <c r="F39" s="455"/>
      <c r="G39" s="456" t="s">
        <v>644</v>
      </c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4">
        <v>1</v>
      </c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2">
        <f t="shared" si="0"/>
        <v>26500.32</v>
      </c>
      <c r="AP39" s="452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>
        <v>3346</v>
      </c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>
        <f>(BF39+CQ39)*80%</f>
        <v>11777.92</v>
      </c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  <c r="CK39" s="452"/>
      <c r="CL39" s="452"/>
      <c r="CM39" s="452"/>
      <c r="CN39" s="452"/>
      <c r="CO39" s="452"/>
      <c r="CP39" s="452"/>
      <c r="CQ39" s="452">
        <f t="shared" si="1"/>
        <v>11376.4</v>
      </c>
      <c r="CR39" s="452"/>
      <c r="CS39" s="452"/>
      <c r="CT39" s="452"/>
      <c r="CU39" s="452"/>
      <c r="CV39" s="452"/>
      <c r="CW39" s="452"/>
      <c r="CX39" s="452"/>
      <c r="CY39" s="452"/>
      <c r="CZ39" s="452"/>
      <c r="DA39" s="452"/>
      <c r="DB39" s="452"/>
      <c r="DC39" s="452"/>
      <c r="DD39" s="452"/>
      <c r="DE39" s="452"/>
      <c r="DF39" s="452"/>
      <c r="DG39" s="452"/>
      <c r="DH39" s="452"/>
      <c r="DI39" s="479">
        <v>3.4</v>
      </c>
      <c r="DJ39" s="479"/>
      <c r="DK39" s="479"/>
      <c r="DL39" s="479"/>
      <c r="DM39" s="479"/>
      <c r="DN39" s="479"/>
      <c r="DO39" s="479"/>
      <c r="DP39" s="479"/>
      <c r="DQ39" s="479"/>
      <c r="DR39" s="479"/>
      <c r="DS39" s="479"/>
      <c r="DT39" s="479"/>
      <c r="DU39" s="479"/>
      <c r="DV39" s="479"/>
      <c r="DW39" s="479"/>
      <c r="DX39" s="479"/>
      <c r="DY39" s="452">
        <f t="shared" si="2"/>
        <v>7361.2</v>
      </c>
      <c r="DZ39" s="452"/>
      <c r="EA39" s="452"/>
      <c r="EB39" s="452"/>
      <c r="EC39" s="452"/>
      <c r="ED39" s="452"/>
      <c r="EE39" s="452"/>
      <c r="EF39" s="452"/>
      <c r="EG39" s="452"/>
      <c r="EH39" s="452"/>
      <c r="EI39" s="452"/>
      <c r="EJ39" s="452"/>
      <c r="EK39" s="452"/>
      <c r="EL39" s="452"/>
      <c r="EM39" s="452"/>
      <c r="EN39" s="452"/>
      <c r="EO39" s="452">
        <f t="shared" si="3"/>
        <v>406338.24</v>
      </c>
      <c r="EP39" s="452"/>
      <c r="EQ39" s="452"/>
      <c r="ER39" s="452"/>
      <c r="ES39" s="452"/>
      <c r="ET39" s="452"/>
      <c r="EU39" s="452"/>
      <c r="EV39" s="452"/>
      <c r="EW39" s="452"/>
      <c r="EX39" s="452"/>
      <c r="EY39" s="452"/>
      <c r="EZ39" s="452"/>
      <c r="FA39" s="452"/>
      <c r="FB39" s="452"/>
      <c r="FC39" s="452"/>
      <c r="FD39" s="452"/>
      <c r="FE39" s="452"/>
    </row>
    <row r="40" spans="1:164" s="314" customFormat="1" ht="57" customHeight="1" x14ac:dyDescent="0.25">
      <c r="A40" s="455" t="s">
        <v>683</v>
      </c>
      <c r="B40" s="455"/>
      <c r="C40" s="455"/>
      <c r="D40" s="455"/>
      <c r="E40" s="455"/>
      <c r="F40" s="455"/>
      <c r="G40" s="456" t="s">
        <v>645</v>
      </c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4">
        <v>1</v>
      </c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2">
        <f t="shared" si="0"/>
        <v>38845.170000000006</v>
      </c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>
        <v>16600.5</v>
      </c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>
        <f t="shared" si="4"/>
        <v>17264.52</v>
      </c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>
        <f t="shared" si="1"/>
        <v>4980.1499999999996</v>
      </c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479">
        <v>0.3</v>
      </c>
      <c r="DJ40" s="479"/>
      <c r="DK40" s="479"/>
      <c r="DL40" s="479"/>
      <c r="DM40" s="479"/>
      <c r="DN40" s="479"/>
      <c r="DO40" s="479"/>
      <c r="DP40" s="479"/>
      <c r="DQ40" s="479"/>
      <c r="DR40" s="479"/>
      <c r="DS40" s="479"/>
      <c r="DT40" s="479"/>
      <c r="DU40" s="479"/>
      <c r="DV40" s="479"/>
      <c r="DW40" s="479"/>
      <c r="DX40" s="479"/>
      <c r="DY40" s="452">
        <f t="shared" si="2"/>
        <v>10790.325000000001</v>
      </c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>
        <f t="shared" si="3"/>
        <v>595625.94000000018</v>
      </c>
      <c r="EP40" s="452"/>
      <c r="EQ40" s="452"/>
      <c r="ER40" s="452"/>
      <c r="ES40" s="452"/>
      <c r="ET40" s="452"/>
      <c r="EU40" s="452"/>
      <c r="EV40" s="452"/>
      <c r="EW40" s="452"/>
      <c r="EX40" s="452"/>
      <c r="EY40" s="452"/>
      <c r="EZ40" s="452"/>
      <c r="FA40" s="452"/>
      <c r="FB40" s="452"/>
      <c r="FC40" s="452"/>
      <c r="FD40" s="452"/>
      <c r="FE40" s="452"/>
    </row>
    <row r="41" spans="1:164" s="314" customFormat="1" ht="24" customHeight="1" x14ac:dyDescent="0.25">
      <c r="A41" s="455" t="s">
        <v>684</v>
      </c>
      <c r="B41" s="455"/>
      <c r="C41" s="455"/>
      <c r="D41" s="455"/>
      <c r="E41" s="455"/>
      <c r="F41" s="455"/>
      <c r="G41" s="456" t="s">
        <v>646</v>
      </c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4">
        <v>2</v>
      </c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2">
        <f t="shared" si="0"/>
        <v>29392.65</v>
      </c>
      <c r="AP41" s="452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>
        <v>10535</v>
      </c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>
        <f t="shared" si="4"/>
        <v>13063.400000000001</v>
      </c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>
        <f t="shared" si="1"/>
        <v>5794.2500000000009</v>
      </c>
      <c r="CR41" s="452"/>
      <c r="CS41" s="452"/>
      <c r="CT41" s="452"/>
      <c r="CU41" s="452"/>
      <c r="CV41" s="452"/>
      <c r="CW41" s="452"/>
      <c r="CX41" s="452"/>
      <c r="CY41" s="452"/>
      <c r="CZ41" s="452"/>
      <c r="DA41" s="452"/>
      <c r="DB41" s="452"/>
      <c r="DC41" s="452"/>
      <c r="DD41" s="452"/>
      <c r="DE41" s="452"/>
      <c r="DF41" s="452"/>
      <c r="DG41" s="452"/>
      <c r="DH41" s="452"/>
      <c r="DI41" s="479">
        <v>0.55000000000000004</v>
      </c>
      <c r="DJ41" s="479"/>
      <c r="DK41" s="479"/>
      <c r="DL41" s="479"/>
      <c r="DM41" s="479"/>
      <c r="DN41" s="479"/>
      <c r="DO41" s="479"/>
      <c r="DP41" s="479"/>
      <c r="DQ41" s="479"/>
      <c r="DR41" s="479"/>
      <c r="DS41" s="479"/>
      <c r="DT41" s="479"/>
      <c r="DU41" s="479"/>
      <c r="DV41" s="479"/>
      <c r="DW41" s="479"/>
      <c r="DX41" s="479"/>
      <c r="DY41" s="452">
        <f t="shared" si="2"/>
        <v>8164.625</v>
      </c>
      <c r="DZ41" s="452"/>
      <c r="EA41" s="452"/>
      <c r="EB41" s="452"/>
      <c r="EC41" s="452"/>
      <c r="ED41" s="452"/>
      <c r="EE41" s="452"/>
      <c r="EF41" s="452"/>
      <c r="EG41" s="452"/>
      <c r="EH41" s="452"/>
      <c r="EI41" s="452"/>
      <c r="EJ41" s="452"/>
      <c r="EK41" s="452"/>
      <c r="EL41" s="452"/>
      <c r="EM41" s="452"/>
      <c r="EN41" s="452"/>
      <c r="EO41" s="452">
        <f t="shared" si="3"/>
        <v>901374.60000000009</v>
      </c>
      <c r="EP41" s="452"/>
      <c r="EQ41" s="452"/>
      <c r="ER41" s="452"/>
      <c r="ES41" s="452"/>
      <c r="ET41" s="452"/>
      <c r="EU41" s="452"/>
      <c r="EV41" s="452"/>
      <c r="EW41" s="452"/>
      <c r="EX41" s="452"/>
      <c r="EY41" s="452"/>
      <c r="EZ41" s="452"/>
      <c r="FA41" s="452"/>
      <c r="FB41" s="452"/>
      <c r="FC41" s="452"/>
      <c r="FD41" s="452"/>
      <c r="FE41" s="452"/>
    </row>
    <row r="42" spans="1:164" s="314" customFormat="1" ht="30.75" customHeight="1" x14ac:dyDescent="0.25">
      <c r="A42" s="455" t="s">
        <v>685</v>
      </c>
      <c r="B42" s="455"/>
      <c r="C42" s="455"/>
      <c r="D42" s="455"/>
      <c r="E42" s="455"/>
      <c r="F42" s="455"/>
      <c r="G42" s="456" t="s">
        <v>647</v>
      </c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4">
        <v>1</v>
      </c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2">
        <f t="shared" si="0"/>
        <v>30340.800000000003</v>
      </c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>
        <v>10535</v>
      </c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>
        <f t="shared" si="4"/>
        <v>13484.800000000001</v>
      </c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>
        <f t="shared" si="1"/>
        <v>6321</v>
      </c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479">
        <v>0.6</v>
      </c>
      <c r="DJ42" s="479"/>
      <c r="DK42" s="479"/>
      <c r="DL42" s="479"/>
      <c r="DM42" s="479"/>
      <c r="DN42" s="479"/>
      <c r="DO42" s="479"/>
      <c r="DP42" s="479"/>
      <c r="DQ42" s="479"/>
      <c r="DR42" s="479"/>
      <c r="DS42" s="479"/>
      <c r="DT42" s="479"/>
      <c r="DU42" s="479"/>
      <c r="DV42" s="479"/>
      <c r="DW42" s="479"/>
      <c r="DX42" s="479"/>
      <c r="DY42" s="452">
        <f t="shared" si="2"/>
        <v>8428</v>
      </c>
      <c r="DZ42" s="452"/>
      <c r="EA42" s="452"/>
      <c r="EB42" s="452"/>
      <c r="EC42" s="452"/>
      <c r="ED42" s="452"/>
      <c r="EE42" s="452"/>
      <c r="EF42" s="452"/>
      <c r="EG42" s="452"/>
      <c r="EH42" s="452"/>
      <c r="EI42" s="452"/>
      <c r="EJ42" s="452"/>
      <c r="EK42" s="452"/>
      <c r="EL42" s="452"/>
      <c r="EM42" s="452"/>
      <c r="EN42" s="452"/>
      <c r="EO42" s="452">
        <f t="shared" si="3"/>
        <v>465225.60000000003</v>
      </c>
      <c r="EP42" s="452"/>
      <c r="EQ42" s="452"/>
      <c r="ER42" s="452"/>
      <c r="ES42" s="452"/>
      <c r="ET42" s="452"/>
      <c r="EU42" s="452"/>
      <c r="EV42" s="452"/>
      <c r="EW42" s="452"/>
      <c r="EX42" s="452"/>
      <c r="EY42" s="452"/>
      <c r="EZ42" s="452"/>
      <c r="FA42" s="452"/>
      <c r="FB42" s="452"/>
      <c r="FC42" s="452"/>
      <c r="FD42" s="452"/>
      <c r="FE42" s="452"/>
    </row>
    <row r="43" spans="1:164" s="314" customFormat="1" ht="13.5" customHeight="1" x14ac:dyDescent="0.25">
      <c r="A43" s="455" t="s">
        <v>686</v>
      </c>
      <c r="B43" s="455"/>
      <c r="C43" s="455"/>
      <c r="D43" s="455"/>
      <c r="E43" s="455"/>
      <c r="F43" s="455"/>
      <c r="G43" s="456" t="s">
        <v>648</v>
      </c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4">
        <v>1</v>
      </c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2">
        <f t="shared" si="0"/>
        <v>30755.520000000004</v>
      </c>
      <c r="AP43" s="452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>
        <v>10679</v>
      </c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>
        <f t="shared" si="4"/>
        <v>13669.120000000003</v>
      </c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  <c r="CK43" s="452"/>
      <c r="CL43" s="452"/>
      <c r="CM43" s="452"/>
      <c r="CN43" s="452"/>
      <c r="CO43" s="452"/>
      <c r="CP43" s="452"/>
      <c r="CQ43" s="452">
        <f t="shared" si="1"/>
        <v>6407.4</v>
      </c>
      <c r="CR43" s="452"/>
      <c r="CS43" s="452"/>
      <c r="CT43" s="452"/>
      <c r="CU43" s="452"/>
      <c r="CV43" s="452"/>
      <c r="CW43" s="452"/>
      <c r="CX43" s="452"/>
      <c r="CY43" s="452"/>
      <c r="CZ43" s="452"/>
      <c r="DA43" s="452"/>
      <c r="DB43" s="452"/>
      <c r="DC43" s="452"/>
      <c r="DD43" s="452"/>
      <c r="DE43" s="452"/>
      <c r="DF43" s="452"/>
      <c r="DG43" s="452"/>
      <c r="DH43" s="452"/>
      <c r="DI43" s="479">
        <v>0.6</v>
      </c>
      <c r="DJ43" s="479"/>
      <c r="DK43" s="479"/>
      <c r="DL43" s="479"/>
      <c r="DM43" s="479"/>
      <c r="DN43" s="479"/>
      <c r="DO43" s="479"/>
      <c r="DP43" s="479"/>
      <c r="DQ43" s="479"/>
      <c r="DR43" s="479"/>
      <c r="DS43" s="479"/>
      <c r="DT43" s="479"/>
      <c r="DU43" s="479"/>
      <c r="DV43" s="479"/>
      <c r="DW43" s="479"/>
      <c r="DX43" s="479"/>
      <c r="DY43" s="452">
        <f t="shared" si="2"/>
        <v>8543.2000000000007</v>
      </c>
      <c r="DZ43" s="452"/>
      <c r="EA43" s="452"/>
      <c r="EB43" s="452"/>
      <c r="EC43" s="452"/>
      <c r="ED43" s="452"/>
      <c r="EE43" s="452"/>
      <c r="EF43" s="452"/>
      <c r="EG43" s="452"/>
      <c r="EH43" s="452"/>
      <c r="EI43" s="452"/>
      <c r="EJ43" s="452"/>
      <c r="EK43" s="452"/>
      <c r="EL43" s="452"/>
      <c r="EM43" s="452"/>
      <c r="EN43" s="452"/>
      <c r="EO43" s="452">
        <f t="shared" si="3"/>
        <v>471584.64</v>
      </c>
      <c r="EP43" s="452"/>
      <c r="EQ43" s="452"/>
      <c r="ER43" s="452"/>
      <c r="ES43" s="452"/>
      <c r="ET43" s="452"/>
      <c r="EU43" s="452"/>
      <c r="EV43" s="452"/>
      <c r="EW43" s="452"/>
      <c r="EX43" s="452"/>
      <c r="EY43" s="452"/>
      <c r="EZ43" s="452"/>
      <c r="FA43" s="452"/>
      <c r="FB43" s="452"/>
      <c r="FC43" s="452"/>
      <c r="FD43" s="452"/>
      <c r="FE43" s="452"/>
    </row>
    <row r="44" spans="1:164" s="314" customFormat="1" ht="13.5" customHeight="1" x14ac:dyDescent="0.25">
      <c r="A44" s="455" t="s">
        <v>687</v>
      </c>
      <c r="B44" s="455"/>
      <c r="C44" s="455"/>
      <c r="D44" s="455"/>
      <c r="E44" s="455"/>
      <c r="F44" s="455"/>
      <c r="G44" s="456" t="s">
        <v>649</v>
      </c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4">
        <v>3</v>
      </c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2">
        <f t="shared" si="0"/>
        <v>29180.479999999996</v>
      </c>
      <c r="AP44" s="452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>
        <v>9646</v>
      </c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>
        <f>(BF44+CQ44)*80%+1400</f>
        <v>13746.88</v>
      </c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>
        <f t="shared" si="1"/>
        <v>5787.5999999999995</v>
      </c>
      <c r="CR44" s="452"/>
      <c r="CS44" s="452"/>
      <c r="CT44" s="452"/>
      <c r="CU44" s="452"/>
      <c r="CV44" s="452"/>
      <c r="CW44" s="452"/>
      <c r="CX44" s="452"/>
      <c r="CY44" s="452"/>
      <c r="CZ44" s="452"/>
      <c r="DA44" s="452"/>
      <c r="DB44" s="452"/>
      <c r="DC44" s="452"/>
      <c r="DD44" s="452"/>
      <c r="DE44" s="452"/>
      <c r="DF44" s="452"/>
      <c r="DG44" s="452"/>
      <c r="DH44" s="452"/>
      <c r="DI44" s="479">
        <v>0.6</v>
      </c>
      <c r="DJ44" s="479"/>
      <c r="DK44" s="479"/>
      <c r="DL44" s="479"/>
      <c r="DM44" s="479"/>
      <c r="DN44" s="479"/>
      <c r="DO44" s="479"/>
      <c r="DP44" s="479"/>
      <c r="DQ44" s="479"/>
      <c r="DR44" s="479"/>
      <c r="DS44" s="479"/>
      <c r="DT44" s="479"/>
      <c r="DU44" s="479"/>
      <c r="DV44" s="479"/>
      <c r="DW44" s="479"/>
      <c r="DX44" s="479"/>
      <c r="DY44" s="452">
        <f t="shared" si="2"/>
        <v>7716.7999999999993</v>
      </c>
      <c r="DZ44" s="452"/>
      <c r="EA44" s="452"/>
      <c r="EB44" s="452"/>
      <c r="EC44" s="452"/>
      <c r="ED44" s="452"/>
      <c r="EE44" s="452"/>
      <c r="EF44" s="452"/>
      <c r="EG44" s="452"/>
      <c r="EH44" s="452"/>
      <c r="EI44" s="452"/>
      <c r="EJ44" s="452"/>
      <c r="EK44" s="452"/>
      <c r="EL44" s="452"/>
      <c r="EM44" s="452"/>
      <c r="EN44" s="452"/>
      <c r="EO44" s="452">
        <f t="shared" si="3"/>
        <v>1328302.0800000001</v>
      </c>
      <c r="EP44" s="452"/>
      <c r="EQ44" s="452"/>
      <c r="ER44" s="452"/>
      <c r="ES44" s="452"/>
      <c r="ET44" s="452"/>
      <c r="EU44" s="452"/>
      <c r="EV44" s="452"/>
      <c r="EW44" s="452"/>
      <c r="EX44" s="452"/>
      <c r="EY44" s="452"/>
      <c r="EZ44" s="452"/>
      <c r="FA44" s="452"/>
      <c r="FB44" s="452"/>
      <c r="FC44" s="452"/>
      <c r="FD44" s="452"/>
      <c r="FE44" s="452"/>
    </row>
    <row r="45" spans="1:164" s="314" customFormat="1" ht="42.75" customHeight="1" x14ac:dyDescent="0.25">
      <c r="A45" s="455" t="s">
        <v>688</v>
      </c>
      <c r="B45" s="455"/>
      <c r="C45" s="455"/>
      <c r="D45" s="455"/>
      <c r="E45" s="455"/>
      <c r="F45" s="455"/>
      <c r="G45" s="456" t="s">
        <v>650</v>
      </c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4">
        <v>1</v>
      </c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2">
        <f>BF45+BX45+CQ45</f>
        <v>29608.920000000006</v>
      </c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>
        <v>7477</v>
      </c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>
        <f>(BF45+CQ45)*80%</f>
        <v>13159.520000000002</v>
      </c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>
        <f t="shared" si="1"/>
        <v>8972.4</v>
      </c>
      <c r="CR45" s="452"/>
      <c r="CS45" s="452"/>
      <c r="CT45" s="452"/>
      <c r="CU45" s="452"/>
      <c r="CV45" s="452"/>
      <c r="CW45" s="452"/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79">
        <v>1.2</v>
      </c>
      <c r="DJ45" s="479"/>
      <c r="DK45" s="479"/>
      <c r="DL45" s="479"/>
      <c r="DM45" s="479"/>
      <c r="DN45" s="479"/>
      <c r="DO45" s="479"/>
      <c r="DP45" s="479"/>
      <c r="DQ45" s="479"/>
      <c r="DR45" s="479"/>
      <c r="DS45" s="479"/>
      <c r="DT45" s="479"/>
      <c r="DU45" s="479"/>
      <c r="DV45" s="479"/>
      <c r="DW45" s="479"/>
      <c r="DX45" s="479"/>
      <c r="DY45" s="452">
        <f>(BF45+CQ45)*50%</f>
        <v>8224.7000000000007</v>
      </c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>
        <f t="shared" si="3"/>
        <v>454003.44000000012</v>
      </c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</row>
    <row r="46" spans="1:164" s="314" customFormat="1" ht="13.5" customHeight="1" x14ac:dyDescent="0.25">
      <c r="A46" s="455" t="s">
        <v>689</v>
      </c>
      <c r="B46" s="455"/>
      <c r="C46" s="455"/>
      <c r="D46" s="455"/>
      <c r="E46" s="455"/>
      <c r="F46" s="455"/>
      <c r="G46" s="456" t="s">
        <v>651</v>
      </c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4">
        <v>1</v>
      </c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2">
        <f t="shared" si="0"/>
        <v>27321.760000000002</v>
      </c>
      <c r="AP46" s="452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>
        <v>4444</v>
      </c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>
        <f>(BF46+CQ46)*80%+7276.74+47.02</f>
        <v>16211.76</v>
      </c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>
        <f t="shared" si="1"/>
        <v>6666</v>
      </c>
      <c r="CR46" s="452"/>
      <c r="CS46" s="452"/>
      <c r="CT46" s="452"/>
      <c r="CU46" s="452"/>
      <c r="CV46" s="452"/>
      <c r="CW46" s="452"/>
      <c r="CX46" s="452"/>
      <c r="CY46" s="452"/>
      <c r="CZ46" s="452"/>
      <c r="DA46" s="452"/>
      <c r="DB46" s="452"/>
      <c r="DC46" s="452"/>
      <c r="DD46" s="452"/>
      <c r="DE46" s="452"/>
      <c r="DF46" s="452"/>
      <c r="DG46" s="452"/>
      <c r="DH46" s="452"/>
      <c r="DI46" s="479">
        <v>1.5</v>
      </c>
      <c r="DJ46" s="479"/>
      <c r="DK46" s="479"/>
      <c r="DL46" s="479"/>
      <c r="DM46" s="479"/>
      <c r="DN46" s="479"/>
      <c r="DO46" s="479"/>
      <c r="DP46" s="479"/>
      <c r="DQ46" s="479"/>
      <c r="DR46" s="479"/>
      <c r="DS46" s="479"/>
      <c r="DT46" s="479"/>
      <c r="DU46" s="479"/>
      <c r="DV46" s="479"/>
      <c r="DW46" s="479"/>
      <c r="DX46" s="479"/>
      <c r="DY46" s="452">
        <f t="shared" si="2"/>
        <v>5555</v>
      </c>
      <c r="DZ46" s="452"/>
      <c r="EA46" s="452"/>
      <c r="EB46" s="452"/>
      <c r="EC46" s="452"/>
      <c r="ED46" s="452"/>
      <c r="EE46" s="452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>
        <f t="shared" si="3"/>
        <v>394521.12</v>
      </c>
      <c r="EP46" s="452"/>
      <c r="EQ46" s="452"/>
      <c r="ER46" s="452"/>
      <c r="ES46" s="452"/>
      <c r="ET46" s="452"/>
      <c r="EU46" s="452"/>
      <c r="EV46" s="452"/>
      <c r="EW46" s="452"/>
      <c r="EX46" s="452"/>
      <c r="EY46" s="452"/>
      <c r="EZ46" s="452"/>
      <c r="FA46" s="452"/>
      <c r="FB46" s="452"/>
      <c r="FC46" s="452"/>
      <c r="FD46" s="452"/>
      <c r="FE46" s="452"/>
    </row>
    <row r="47" spans="1:164" s="314" customFormat="1" ht="29.25" customHeight="1" x14ac:dyDescent="0.25">
      <c r="A47" s="455" t="s">
        <v>690</v>
      </c>
      <c r="B47" s="455"/>
      <c r="C47" s="455"/>
      <c r="D47" s="455"/>
      <c r="E47" s="455"/>
      <c r="F47" s="455"/>
      <c r="G47" s="456" t="s">
        <v>652</v>
      </c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4">
        <v>6</v>
      </c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2">
        <f t="shared" si="0"/>
        <v>25674.9</v>
      </c>
      <c r="AP47" s="452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>
        <v>3197</v>
      </c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>
        <f>(BF47+CQ47)*80%+8411.1</f>
        <v>16083.900000000001</v>
      </c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>
        <f t="shared" si="1"/>
        <v>6394</v>
      </c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2"/>
      <c r="DH47" s="452"/>
      <c r="DI47" s="479">
        <v>2</v>
      </c>
      <c r="DJ47" s="479"/>
      <c r="DK47" s="479"/>
      <c r="DL47" s="479"/>
      <c r="DM47" s="479"/>
      <c r="DN47" s="479"/>
      <c r="DO47" s="479"/>
      <c r="DP47" s="479"/>
      <c r="DQ47" s="479"/>
      <c r="DR47" s="479"/>
      <c r="DS47" s="479"/>
      <c r="DT47" s="479"/>
      <c r="DU47" s="479"/>
      <c r="DV47" s="479"/>
      <c r="DW47" s="479"/>
      <c r="DX47" s="479"/>
      <c r="DY47" s="452">
        <f t="shared" si="2"/>
        <v>4795.5</v>
      </c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2"/>
      <c r="EM47" s="452"/>
      <c r="EN47" s="452"/>
      <c r="EO47" s="452">
        <f t="shared" si="3"/>
        <v>2193868.8000000003</v>
      </c>
      <c r="EP47" s="452"/>
      <c r="EQ47" s="452"/>
      <c r="ER47" s="452"/>
      <c r="ES47" s="452"/>
      <c r="ET47" s="452"/>
      <c r="EU47" s="452"/>
      <c r="EV47" s="452"/>
      <c r="EW47" s="452"/>
      <c r="EX47" s="452"/>
      <c r="EY47" s="452"/>
      <c r="EZ47" s="452"/>
      <c r="FA47" s="452"/>
      <c r="FB47" s="452"/>
      <c r="FC47" s="452"/>
      <c r="FD47" s="452"/>
      <c r="FE47" s="452"/>
    </row>
    <row r="48" spans="1:164" s="314" customFormat="1" ht="28.5" customHeight="1" x14ac:dyDescent="0.25">
      <c r="A48" s="455" t="s">
        <v>691</v>
      </c>
      <c r="B48" s="455"/>
      <c r="C48" s="455"/>
      <c r="D48" s="455"/>
      <c r="E48" s="455"/>
      <c r="F48" s="455"/>
      <c r="G48" s="456" t="s">
        <v>653</v>
      </c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4">
        <v>1</v>
      </c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2">
        <f t="shared" si="0"/>
        <v>25674.9</v>
      </c>
      <c r="AP48" s="452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2"/>
      <c r="BF48" s="452">
        <v>3464</v>
      </c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>
        <f>(BF48+CQ48)*80%+8528.1</f>
        <v>16148.900000000001</v>
      </c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>
        <f t="shared" si="1"/>
        <v>6062</v>
      </c>
      <c r="CR48" s="452"/>
      <c r="CS48" s="452"/>
      <c r="CT48" s="452"/>
      <c r="CU48" s="452"/>
      <c r="CV48" s="452"/>
      <c r="CW48" s="452"/>
      <c r="CX48" s="452"/>
      <c r="CY48" s="452"/>
      <c r="CZ48" s="452"/>
      <c r="DA48" s="452"/>
      <c r="DB48" s="452"/>
      <c r="DC48" s="452"/>
      <c r="DD48" s="452"/>
      <c r="DE48" s="452"/>
      <c r="DF48" s="452"/>
      <c r="DG48" s="452"/>
      <c r="DH48" s="452"/>
      <c r="DI48" s="479">
        <v>1.75</v>
      </c>
      <c r="DJ48" s="479"/>
      <c r="DK48" s="479"/>
      <c r="DL48" s="479"/>
      <c r="DM48" s="479"/>
      <c r="DN48" s="479"/>
      <c r="DO48" s="479"/>
      <c r="DP48" s="479"/>
      <c r="DQ48" s="479"/>
      <c r="DR48" s="479"/>
      <c r="DS48" s="479"/>
      <c r="DT48" s="479"/>
      <c r="DU48" s="479"/>
      <c r="DV48" s="479"/>
      <c r="DW48" s="479"/>
      <c r="DX48" s="479"/>
      <c r="DY48" s="452">
        <f t="shared" si="2"/>
        <v>4763</v>
      </c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  <c r="EO48" s="452">
        <f t="shared" si="3"/>
        <v>365254.80000000005</v>
      </c>
      <c r="EP48" s="452"/>
      <c r="EQ48" s="452"/>
      <c r="ER48" s="452"/>
      <c r="ES48" s="452"/>
      <c r="ET48" s="452"/>
      <c r="EU48" s="452"/>
      <c r="EV48" s="452"/>
      <c r="EW48" s="452"/>
      <c r="EX48" s="452"/>
      <c r="EY48" s="452"/>
      <c r="EZ48" s="452"/>
      <c r="FA48" s="452"/>
      <c r="FB48" s="452"/>
      <c r="FC48" s="452"/>
      <c r="FD48" s="452"/>
      <c r="FE48" s="452"/>
    </row>
    <row r="49" spans="1:164" s="314" customFormat="1" ht="13.5" customHeight="1" x14ac:dyDescent="0.25">
      <c r="A49" s="455" t="s">
        <v>692</v>
      </c>
      <c r="B49" s="455"/>
      <c r="C49" s="455"/>
      <c r="D49" s="455"/>
      <c r="E49" s="455"/>
      <c r="F49" s="455"/>
      <c r="G49" s="456" t="s">
        <v>654</v>
      </c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4">
        <v>1</v>
      </c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2">
        <f t="shared" si="0"/>
        <v>25674.9</v>
      </c>
      <c r="AP49" s="452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>
        <v>3464</v>
      </c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>
        <f>(BF49+CQ49)*80%+8528.1</f>
        <v>16148.900000000001</v>
      </c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>
        <f t="shared" si="1"/>
        <v>6062</v>
      </c>
      <c r="CR49" s="452"/>
      <c r="CS49" s="452"/>
      <c r="CT49" s="452"/>
      <c r="CU49" s="452"/>
      <c r="CV49" s="452"/>
      <c r="CW49" s="452"/>
      <c r="CX49" s="452"/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479">
        <v>1.75</v>
      </c>
      <c r="DJ49" s="479"/>
      <c r="DK49" s="479"/>
      <c r="DL49" s="479"/>
      <c r="DM49" s="479"/>
      <c r="DN49" s="479"/>
      <c r="DO49" s="479"/>
      <c r="DP49" s="479"/>
      <c r="DQ49" s="479"/>
      <c r="DR49" s="479"/>
      <c r="DS49" s="479"/>
      <c r="DT49" s="479"/>
      <c r="DU49" s="479"/>
      <c r="DV49" s="479"/>
      <c r="DW49" s="479"/>
      <c r="DX49" s="479"/>
      <c r="DY49" s="452">
        <f t="shared" si="2"/>
        <v>4763</v>
      </c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>
        <f t="shared" si="3"/>
        <v>365254.80000000005</v>
      </c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</row>
    <row r="50" spans="1:164" s="314" customFormat="1" ht="13.5" customHeight="1" x14ac:dyDescent="0.25">
      <c r="A50" s="455" t="s">
        <v>693</v>
      </c>
      <c r="B50" s="455"/>
      <c r="C50" s="455"/>
      <c r="D50" s="455"/>
      <c r="E50" s="455"/>
      <c r="F50" s="455"/>
      <c r="G50" s="456" t="s">
        <v>655</v>
      </c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4">
        <v>1</v>
      </c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2">
        <f t="shared" si="0"/>
        <v>25674.9</v>
      </c>
      <c r="AP50" s="452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2">
        <v>3464</v>
      </c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>
        <f>(BF50+CQ50)*80%+8528.1</f>
        <v>16148.900000000001</v>
      </c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>
        <f t="shared" si="1"/>
        <v>6062</v>
      </c>
      <c r="CR50" s="452"/>
      <c r="CS50" s="452"/>
      <c r="CT50" s="452"/>
      <c r="CU50" s="452"/>
      <c r="CV50" s="452"/>
      <c r="CW50" s="452"/>
      <c r="CX50" s="452"/>
      <c r="CY50" s="452"/>
      <c r="CZ50" s="452"/>
      <c r="DA50" s="452"/>
      <c r="DB50" s="452"/>
      <c r="DC50" s="452"/>
      <c r="DD50" s="452"/>
      <c r="DE50" s="452"/>
      <c r="DF50" s="452"/>
      <c r="DG50" s="452"/>
      <c r="DH50" s="452"/>
      <c r="DI50" s="479">
        <v>1.75</v>
      </c>
      <c r="DJ50" s="479"/>
      <c r="DK50" s="479"/>
      <c r="DL50" s="479"/>
      <c r="DM50" s="479"/>
      <c r="DN50" s="479"/>
      <c r="DO50" s="479"/>
      <c r="DP50" s="479"/>
      <c r="DQ50" s="479"/>
      <c r="DR50" s="479"/>
      <c r="DS50" s="479"/>
      <c r="DT50" s="479"/>
      <c r="DU50" s="479"/>
      <c r="DV50" s="479"/>
      <c r="DW50" s="479"/>
      <c r="DX50" s="479"/>
      <c r="DY50" s="452">
        <f t="shared" si="2"/>
        <v>4763</v>
      </c>
      <c r="DZ50" s="452"/>
      <c r="EA50" s="452"/>
      <c r="EB50" s="452"/>
      <c r="EC50" s="452"/>
      <c r="ED50" s="452"/>
      <c r="EE50" s="452"/>
      <c r="EF50" s="452"/>
      <c r="EG50" s="452"/>
      <c r="EH50" s="452"/>
      <c r="EI50" s="452"/>
      <c r="EJ50" s="452"/>
      <c r="EK50" s="452"/>
      <c r="EL50" s="452"/>
      <c r="EM50" s="452"/>
      <c r="EN50" s="452"/>
      <c r="EO50" s="452">
        <f t="shared" si="3"/>
        <v>365254.80000000005</v>
      </c>
      <c r="EP50" s="452"/>
      <c r="EQ50" s="452"/>
      <c r="ER50" s="452"/>
      <c r="ES50" s="452"/>
      <c r="ET50" s="452"/>
      <c r="EU50" s="452"/>
      <c r="EV50" s="452"/>
      <c r="EW50" s="452"/>
      <c r="EX50" s="452"/>
      <c r="EY50" s="452"/>
      <c r="EZ50" s="452"/>
      <c r="FA50" s="452"/>
      <c r="FB50" s="452"/>
      <c r="FC50" s="452"/>
      <c r="FD50" s="452"/>
      <c r="FE50" s="452"/>
    </row>
    <row r="51" spans="1:164" s="314" customFormat="1" ht="41.25" customHeight="1" x14ac:dyDescent="0.25">
      <c r="A51" s="455" t="s">
        <v>694</v>
      </c>
      <c r="B51" s="455"/>
      <c r="C51" s="455"/>
      <c r="D51" s="455"/>
      <c r="E51" s="455"/>
      <c r="F51" s="455"/>
      <c r="G51" s="456" t="s">
        <v>656</v>
      </c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4">
        <v>5</v>
      </c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2">
        <f t="shared" si="0"/>
        <v>25674.9</v>
      </c>
      <c r="AP51" s="452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>
        <v>2797</v>
      </c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>
        <f>(BF51+CQ51)*80%+8808.99</f>
        <v>16304.95</v>
      </c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2"/>
      <c r="CK51" s="452"/>
      <c r="CL51" s="452"/>
      <c r="CM51" s="452"/>
      <c r="CN51" s="452"/>
      <c r="CO51" s="452"/>
      <c r="CP51" s="452"/>
      <c r="CQ51" s="452">
        <f t="shared" si="1"/>
        <v>6572.95</v>
      </c>
      <c r="CR51" s="452"/>
      <c r="CS51" s="452"/>
      <c r="CT51" s="452"/>
      <c r="CU51" s="452"/>
      <c r="CV51" s="452"/>
      <c r="CW51" s="452"/>
      <c r="CX51" s="452"/>
      <c r="CY51" s="452"/>
      <c r="CZ51" s="452"/>
      <c r="DA51" s="452"/>
      <c r="DB51" s="452"/>
      <c r="DC51" s="452"/>
      <c r="DD51" s="452"/>
      <c r="DE51" s="452"/>
      <c r="DF51" s="452"/>
      <c r="DG51" s="452"/>
      <c r="DH51" s="452"/>
      <c r="DI51" s="479">
        <v>2.35</v>
      </c>
      <c r="DJ51" s="479"/>
      <c r="DK51" s="479"/>
      <c r="DL51" s="479"/>
      <c r="DM51" s="479"/>
      <c r="DN51" s="479"/>
      <c r="DO51" s="479"/>
      <c r="DP51" s="479"/>
      <c r="DQ51" s="479"/>
      <c r="DR51" s="479"/>
      <c r="DS51" s="479"/>
      <c r="DT51" s="479"/>
      <c r="DU51" s="479"/>
      <c r="DV51" s="479"/>
      <c r="DW51" s="479"/>
      <c r="DX51" s="479"/>
      <c r="DY51" s="452">
        <f t="shared" si="2"/>
        <v>4684.9750000000004</v>
      </c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2"/>
      <c r="EM51" s="452"/>
      <c r="EN51" s="452"/>
      <c r="EO51" s="452">
        <f t="shared" si="3"/>
        <v>1821592.5</v>
      </c>
      <c r="EP51" s="452"/>
      <c r="EQ51" s="452"/>
      <c r="ER51" s="452"/>
      <c r="ES51" s="452"/>
      <c r="ET51" s="452"/>
      <c r="EU51" s="452"/>
      <c r="EV51" s="452"/>
      <c r="EW51" s="452"/>
      <c r="EX51" s="452"/>
      <c r="EY51" s="452"/>
      <c r="EZ51" s="452"/>
      <c r="FA51" s="452"/>
      <c r="FB51" s="452"/>
      <c r="FC51" s="452"/>
      <c r="FD51" s="452"/>
      <c r="FE51" s="452"/>
      <c r="FH51" s="296"/>
    </row>
    <row r="52" spans="1:164" s="314" customFormat="1" ht="39" customHeight="1" x14ac:dyDescent="0.25">
      <c r="A52" s="455" t="s">
        <v>695</v>
      </c>
      <c r="B52" s="455"/>
      <c r="C52" s="455"/>
      <c r="D52" s="455"/>
      <c r="E52" s="455"/>
      <c r="F52" s="455"/>
      <c r="G52" s="456" t="s">
        <v>658</v>
      </c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4">
        <v>2</v>
      </c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2">
        <f t="shared" si="0"/>
        <v>25674.9</v>
      </c>
      <c r="AP52" s="452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>
        <v>2797</v>
      </c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>
        <f>(BF52+CQ52)*80%+8808.99</f>
        <v>16304.95</v>
      </c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>
        <f t="shared" si="1"/>
        <v>6572.95</v>
      </c>
      <c r="CR52" s="452"/>
      <c r="CS52" s="452"/>
      <c r="CT52" s="452"/>
      <c r="CU52" s="452"/>
      <c r="CV52" s="452"/>
      <c r="CW52" s="452"/>
      <c r="CX52" s="452"/>
      <c r="CY52" s="452"/>
      <c r="CZ52" s="452"/>
      <c r="DA52" s="452"/>
      <c r="DB52" s="452"/>
      <c r="DC52" s="452"/>
      <c r="DD52" s="452"/>
      <c r="DE52" s="452"/>
      <c r="DF52" s="452"/>
      <c r="DG52" s="452"/>
      <c r="DH52" s="452"/>
      <c r="DI52" s="479">
        <v>2.35</v>
      </c>
      <c r="DJ52" s="479"/>
      <c r="DK52" s="479"/>
      <c r="DL52" s="479"/>
      <c r="DM52" s="479"/>
      <c r="DN52" s="479"/>
      <c r="DO52" s="479"/>
      <c r="DP52" s="479"/>
      <c r="DQ52" s="479"/>
      <c r="DR52" s="479"/>
      <c r="DS52" s="479"/>
      <c r="DT52" s="479"/>
      <c r="DU52" s="479"/>
      <c r="DV52" s="479"/>
      <c r="DW52" s="479"/>
      <c r="DX52" s="479"/>
      <c r="DY52" s="452">
        <f t="shared" si="2"/>
        <v>4684.9750000000004</v>
      </c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2"/>
      <c r="EN52" s="452"/>
      <c r="EO52" s="452">
        <f t="shared" si="3"/>
        <v>728637</v>
      </c>
      <c r="EP52" s="452"/>
      <c r="EQ52" s="452"/>
      <c r="ER52" s="452"/>
      <c r="ES52" s="452"/>
      <c r="ET52" s="452"/>
      <c r="EU52" s="452"/>
      <c r="EV52" s="452"/>
      <c r="EW52" s="452"/>
      <c r="EX52" s="452"/>
      <c r="EY52" s="452"/>
      <c r="EZ52" s="452"/>
      <c r="FA52" s="452"/>
      <c r="FB52" s="452"/>
      <c r="FC52" s="452"/>
      <c r="FD52" s="452"/>
      <c r="FE52" s="452"/>
    </row>
    <row r="53" spans="1:164" s="314" customFormat="1" ht="13.5" customHeight="1" x14ac:dyDescent="0.25">
      <c r="A53" s="455" t="s">
        <v>696</v>
      </c>
      <c r="B53" s="455"/>
      <c r="C53" s="455"/>
      <c r="D53" s="455"/>
      <c r="E53" s="455"/>
      <c r="F53" s="455"/>
      <c r="G53" s="456" t="s">
        <v>657</v>
      </c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4">
        <v>1</v>
      </c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2">
        <f t="shared" si="0"/>
        <v>25674.9</v>
      </c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>
        <v>3331</v>
      </c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  <c r="BU53" s="452"/>
      <c r="BV53" s="452"/>
      <c r="BW53" s="452"/>
      <c r="BX53" s="452">
        <f>(BF53+CQ53)*80%+8287.08</f>
        <v>16015</v>
      </c>
      <c r="BY53" s="452"/>
      <c r="BZ53" s="452"/>
      <c r="CA53" s="452"/>
      <c r="CB53" s="452"/>
      <c r="CC53" s="452"/>
      <c r="CD53" s="452"/>
      <c r="CE53" s="452"/>
      <c r="CF53" s="452"/>
      <c r="CG53" s="452"/>
      <c r="CH53" s="452"/>
      <c r="CI53" s="452"/>
      <c r="CJ53" s="452"/>
      <c r="CK53" s="452"/>
      <c r="CL53" s="452"/>
      <c r="CM53" s="452"/>
      <c r="CN53" s="452"/>
      <c r="CO53" s="452"/>
      <c r="CP53" s="452"/>
      <c r="CQ53" s="452">
        <f t="shared" si="1"/>
        <v>6328.9</v>
      </c>
      <c r="CR53" s="452"/>
      <c r="CS53" s="452"/>
      <c r="CT53" s="452"/>
      <c r="CU53" s="452"/>
      <c r="CV53" s="452"/>
      <c r="CW53" s="452"/>
      <c r="CX53" s="452"/>
      <c r="CY53" s="452"/>
      <c r="CZ53" s="452"/>
      <c r="DA53" s="452"/>
      <c r="DB53" s="452"/>
      <c r="DC53" s="452"/>
      <c r="DD53" s="452"/>
      <c r="DE53" s="452"/>
      <c r="DF53" s="452"/>
      <c r="DG53" s="452"/>
      <c r="DH53" s="452"/>
      <c r="DI53" s="479">
        <v>1.9</v>
      </c>
      <c r="DJ53" s="479"/>
      <c r="DK53" s="479"/>
      <c r="DL53" s="479"/>
      <c r="DM53" s="479"/>
      <c r="DN53" s="479"/>
      <c r="DO53" s="479"/>
      <c r="DP53" s="479"/>
      <c r="DQ53" s="479"/>
      <c r="DR53" s="479"/>
      <c r="DS53" s="479"/>
      <c r="DT53" s="479"/>
      <c r="DU53" s="479"/>
      <c r="DV53" s="479"/>
      <c r="DW53" s="479"/>
      <c r="DX53" s="479"/>
      <c r="DY53" s="452">
        <f t="shared" si="2"/>
        <v>4829.95</v>
      </c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2"/>
      <c r="EM53" s="452"/>
      <c r="EN53" s="452"/>
      <c r="EO53" s="452">
        <f t="shared" si="3"/>
        <v>366058.2</v>
      </c>
      <c r="EP53" s="452"/>
      <c r="EQ53" s="452"/>
      <c r="ER53" s="452"/>
      <c r="ES53" s="452"/>
      <c r="ET53" s="452"/>
      <c r="EU53" s="452"/>
      <c r="EV53" s="452"/>
      <c r="EW53" s="452"/>
      <c r="EX53" s="452"/>
      <c r="EY53" s="452"/>
      <c r="EZ53" s="452"/>
      <c r="FA53" s="452"/>
      <c r="FB53" s="452"/>
      <c r="FC53" s="452"/>
      <c r="FD53" s="452"/>
      <c r="FE53" s="452"/>
    </row>
    <row r="54" spans="1:164" s="314" customFormat="1" ht="13.5" customHeight="1" x14ac:dyDescent="0.25">
      <c r="A54" s="455" t="s">
        <v>697</v>
      </c>
      <c r="B54" s="455"/>
      <c r="C54" s="455"/>
      <c r="D54" s="455"/>
      <c r="E54" s="455"/>
      <c r="F54" s="455"/>
      <c r="G54" s="456" t="s">
        <v>659</v>
      </c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4">
        <v>2</v>
      </c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2">
        <f t="shared" si="0"/>
        <v>25674.9</v>
      </c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>
        <v>2677</v>
      </c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  <c r="BU54" s="452"/>
      <c r="BV54" s="452"/>
      <c r="BW54" s="452"/>
      <c r="BX54" s="452">
        <f>(BF54+CQ54)*80%+8809.8</f>
        <v>16305.4</v>
      </c>
      <c r="BY54" s="452"/>
      <c r="BZ54" s="452"/>
      <c r="CA54" s="452"/>
      <c r="CB54" s="452"/>
      <c r="CC54" s="452"/>
      <c r="CD54" s="452"/>
      <c r="CE54" s="452"/>
      <c r="CF54" s="452"/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2">
        <f t="shared" si="1"/>
        <v>6692.5</v>
      </c>
      <c r="CR54" s="452"/>
      <c r="CS54" s="452"/>
      <c r="CT54" s="452"/>
      <c r="CU54" s="452"/>
      <c r="CV54" s="452"/>
      <c r="CW54" s="452"/>
      <c r="CX54" s="452"/>
      <c r="CY54" s="452"/>
      <c r="CZ54" s="452"/>
      <c r="DA54" s="452"/>
      <c r="DB54" s="452"/>
      <c r="DC54" s="452"/>
      <c r="DD54" s="452"/>
      <c r="DE54" s="452"/>
      <c r="DF54" s="452"/>
      <c r="DG54" s="452"/>
      <c r="DH54" s="452"/>
      <c r="DI54" s="479">
        <v>2.5</v>
      </c>
      <c r="DJ54" s="479"/>
      <c r="DK54" s="479"/>
      <c r="DL54" s="479"/>
      <c r="DM54" s="479"/>
      <c r="DN54" s="479"/>
      <c r="DO54" s="479"/>
      <c r="DP54" s="479"/>
      <c r="DQ54" s="479"/>
      <c r="DR54" s="479"/>
      <c r="DS54" s="479"/>
      <c r="DT54" s="479"/>
      <c r="DU54" s="479"/>
      <c r="DV54" s="479"/>
      <c r="DW54" s="479"/>
      <c r="DX54" s="479"/>
      <c r="DY54" s="452">
        <f t="shared" si="2"/>
        <v>4684.75</v>
      </c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2"/>
      <c r="EM54" s="452"/>
      <c r="EN54" s="452"/>
      <c r="EO54" s="452">
        <f t="shared" si="3"/>
        <v>728631.60000000009</v>
      </c>
      <c r="EP54" s="452"/>
      <c r="EQ54" s="452"/>
      <c r="ER54" s="452"/>
      <c r="ES54" s="452"/>
      <c r="ET54" s="452"/>
      <c r="EU54" s="452"/>
      <c r="EV54" s="452"/>
      <c r="EW54" s="452"/>
      <c r="EX54" s="452"/>
      <c r="EY54" s="452"/>
      <c r="EZ54" s="452"/>
      <c r="FA54" s="452"/>
      <c r="FB54" s="452"/>
      <c r="FC54" s="452"/>
      <c r="FD54" s="452"/>
      <c r="FE54" s="452"/>
    </row>
    <row r="55" spans="1:164" s="314" customFormat="1" ht="28.5" customHeight="1" x14ac:dyDescent="0.25">
      <c r="A55" s="455" t="s">
        <v>698</v>
      </c>
      <c r="B55" s="455"/>
      <c r="C55" s="455"/>
      <c r="D55" s="455"/>
      <c r="E55" s="455"/>
      <c r="F55" s="455"/>
      <c r="G55" s="456" t="s">
        <v>660</v>
      </c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4">
        <v>0.5</v>
      </c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2">
        <f t="shared" si="0"/>
        <v>25674.9</v>
      </c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>
        <v>2797</v>
      </c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>
        <f>(BF55+CQ55)*80%+8808.99</f>
        <v>16304.95</v>
      </c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2"/>
      <c r="CJ55" s="452"/>
      <c r="CK55" s="452"/>
      <c r="CL55" s="452"/>
      <c r="CM55" s="452"/>
      <c r="CN55" s="452"/>
      <c r="CO55" s="452"/>
      <c r="CP55" s="452"/>
      <c r="CQ55" s="452">
        <f t="shared" si="1"/>
        <v>6572.95</v>
      </c>
      <c r="CR55" s="452"/>
      <c r="CS55" s="452"/>
      <c r="CT55" s="452"/>
      <c r="CU55" s="452"/>
      <c r="CV55" s="452"/>
      <c r="CW55" s="452"/>
      <c r="CX55" s="452"/>
      <c r="CY55" s="452"/>
      <c r="CZ55" s="452"/>
      <c r="DA55" s="452"/>
      <c r="DB55" s="452"/>
      <c r="DC55" s="452"/>
      <c r="DD55" s="452"/>
      <c r="DE55" s="452"/>
      <c r="DF55" s="452"/>
      <c r="DG55" s="452"/>
      <c r="DH55" s="452"/>
      <c r="DI55" s="479">
        <v>2.35</v>
      </c>
      <c r="DJ55" s="479"/>
      <c r="DK55" s="479"/>
      <c r="DL55" s="479"/>
      <c r="DM55" s="479"/>
      <c r="DN55" s="479"/>
      <c r="DO55" s="479"/>
      <c r="DP55" s="479"/>
      <c r="DQ55" s="479"/>
      <c r="DR55" s="479"/>
      <c r="DS55" s="479"/>
      <c r="DT55" s="479"/>
      <c r="DU55" s="479"/>
      <c r="DV55" s="479"/>
      <c r="DW55" s="479"/>
      <c r="DX55" s="479"/>
      <c r="DY55" s="452">
        <f>(BF55+CQ55)*50%</f>
        <v>4684.9750000000004</v>
      </c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  <c r="EO55" s="452">
        <f>((AO55+DY55)*12)*Y55</f>
        <v>182159.25</v>
      </c>
      <c r="EP55" s="452"/>
      <c r="EQ55" s="452"/>
      <c r="ER55" s="452"/>
      <c r="ES55" s="452"/>
      <c r="ET55" s="452"/>
      <c r="EU55" s="452"/>
      <c r="EV55" s="452"/>
      <c r="EW55" s="452"/>
      <c r="EX55" s="452"/>
      <c r="EY55" s="452"/>
      <c r="EZ55" s="452"/>
      <c r="FA55" s="452"/>
      <c r="FB55" s="452"/>
      <c r="FC55" s="452"/>
      <c r="FD55" s="452"/>
      <c r="FE55" s="452"/>
    </row>
    <row r="56" spans="1:164" s="314" customFormat="1" ht="45" customHeight="1" x14ac:dyDescent="0.25">
      <c r="A56" s="455" t="s">
        <v>699</v>
      </c>
      <c r="B56" s="455"/>
      <c r="C56" s="455"/>
      <c r="D56" s="455"/>
      <c r="E56" s="455"/>
      <c r="F56" s="455"/>
      <c r="G56" s="456" t="s">
        <v>661</v>
      </c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4">
        <v>1</v>
      </c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2">
        <f t="shared" si="0"/>
        <v>31045.59</v>
      </c>
      <c r="AP56" s="452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>
        <v>9323</v>
      </c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2"/>
      <c r="BV56" s="452"/>
      <c r="BW56" s="452"/>
      <c r="BX56" s="452">
        <f t="shared" si="4"/>
        <v>13798.04</v>
      </c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>
        <f t="shared" si="1"/>
        <v>7924.55</v>
      </c>
      <c r="CR56" s="452"/>
      <c r="CS56" s="452"/>
      <c r="CT56" s="452"/>
      <c r="CU56" s="452"/>
      <c r="CV56" s="452"/>
      <c r="CW56" s="452"/>
      <c r="CX56" s="452"/>
      <c r="CY56" s="452"/>
      <c r="CZ56" s="452"/>
      <c r="DA56" s="452"/>
      <c r="DB56" s="452"/>
      <c r="DC56" s="452"/>
      <c r="DD56" s="452"/>
      <c r="DE56" s="452"/>
      <c r="DF56" s="452"/>
      <c r="DG56" s="452"/>
      <c r="DH56" s="452"/>
      <c r="DI56" s="479">
        <v>0.85</v>
      </c>
      <c r="DJ56" s="479"/>
      <c r="DK56" s="479"/>
      <c r="DL56" s="479"/>
      <c r="DM56" s="479"/>
      <c r="DN56" s="479"/>
      <c r="DO56" s="479"/>
      <c r="DP56" s="479"/>
      <c r="DQ56" s="479"/>
      <c r="DR56" s="479"/>
      <c r="DS56" s="479"/>
      <c r="DT56" s="479"/>
      <c r="DU56" s="479"/>
      <c r="DV56" s="479"/>
      <c r="DW56" s="479"/>
      <c r="DX56" s="479"/>
      <c r="DY56" s="452">
        <f t="shared" ref="DY56:DY62" si="5">(BF56+CQ56)*50%</f>
        <v>8623.7749999999996</v>
      </c>
      <c r="DZ56" s="452"/>
      <c r="EA56" s="452"/>
      <c r="EB56" s="452"/>
      <c r="EC56" s="452"/>
      <c r="ED56" s="452"/>
      <c r="EE56" s="452"/>
      <c r="EF56" s="452"/>
      <c r="EG56" s="452"/>
      <c r="EH56" s="452"/>
      <c r="EI56" s="452"/>
      <c r="EJ56" s="452"/>
      <c r="EK56" s="452"/>
      <c r="EL56" s="452"/>
      <c r="EM56" s="452"/>
      <c r="EN56" s="452"/>
      <c r="EO56" s="452">
        <f>((AO56+DY56)*12)*Y56+0.01</f>
        <v>476032.39</v>
      </c>
      <c r="EP56" s="452"/>
      <c r="EQ56" s="452"/>
      <c r="ER56" s="452"/>
      <c r="ES56" s="452"/>
      <c r="ET56" s="452"/>
      <c r="EU56" s="452"/>
      <c r="EV56" s="452"/>
      <c r="EW56" s="452"/>
      <c r="EX56" s="452"/>
      <c r="EY56" s="452"/>
      <c r="EZ56" s="452"/>
      <c r="FA56" s="452"/>
      <c r="FB56" s="452"/>
      <c r="FC56" s="452"/>
      <c r="FD56" s="452"/>
      <c r="FE56" s="452"/>
    </row>
    <row r="57" spans="1:164" s="314" customFormat="1" x14ac:dyDescent="0.25">
      <c r="A57" s="455" t="s">
        <v>700</v>
      </c>
      <c r="B57" s="455"/>
      <c r="C57" s="455"/>
      <c r="D57" s="455"/>
      <c r="E57" s="455"/>
      <c r="F57" s="455"/>
      <c r="G57" s="456" t="s">
        <v>662</v>
      </c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4">
        <v>0.5</v>
      </c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2">
        <f>BF57+BX57+CQ57</f>
        <v>25674.9</v>
      </c>
      <c r="AP57" s="452"/>
      <c r="AQ57" s="452"/>
      <c r="AR57" s="452"/>
      <c r="AS57" s="452"/>
      <c r="AT57" s="452"/>
      <c r="AU57" s="452"/>
      <c r="AV57" s="452"/>
      <c r="AW57" s="452"/>
      <c r="AX57" s="452"/>
      <c r="AY57" s="452"/>
      <c r="AZ57" s="452"/>
      <c r="BA57" s="452"/>
      <c r="BB57" s="452"/>
      <c r="BC57" s="452"/>
      <c r="BD57" s="452"/>
      <c r="BE57" s="452"/>
      <c r="BF57" s="452">
        <v>2797</v>
      </c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BX57" s="452">
        <f>(BF57+CQ57)*80%+8808.99</f>
        <v>16304.95</v>
      </c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>
        <f t="shared" si="1"/>
        <v>6572.95</v>
      </c>
      <c r="CR57" s="452"/>
      <c r="CS57" s="452"/>
      <c r="CT57" s="452"/>
      <c r="CU57" s="452"/>
      <c r="CV57" s="452"/>
      <c r="CW57" s="452"/>
      <c r="CX57" s="452"/>
      <c r="CY57" s="452"/>
      <c r="CZ57" s="452"/>
      <c r="DA57" s="452"/>
      <c r="DB57" s="452"/>
      <c r="DC57" s="452"/>
      <c r="DD57" s="452"/>
      <c r="DE57" s="452"/>
      <c r="DF57" s="452"/>
      <c r="DG57" s="452"/>
      <c r="DH57" s="452"/>
      <c r="DI57" s="479">
        <v>2.35</v>
      </c>
      <c r="DJ57" s="479"/>
      <c r="DK57" s="479"/>
      <c r="DL57" s="479"/>
      <c r="DM57" s="479"/>
      <c r="DN57" s="479"/>
      <c r="DO57" s="479"/>
      <c r="DP57" s="479"/>
      <c r="DQ57" s="479"/>
      <c r="DR57" s="479"/>
      <c r="DS57" s="479"/>
      <c r="DT57" s="479"/>
      <c r="DU57" s="479"/>
      <c r="DV57" s="479"/>
      <c r="DW57" s="479"/>
      <c r="DX57" s="479"/>
      <c r="DY57" s="452">
        <f t="shared" si="5"/>
        <v>4684.9750000000004</v>
      </c>
      <c r="DZ57" s="452"/>
      <c r="EA57" s="452"/>
      <c r="EB57" s="452"/>
      <c r="EC57" s="452"/>
      <c r="ED57" s="452"/>
      <c r="EE57" s="452"/>
      <c r="EF57" s="452"/>
      <c r="EG57" s="452"/>
      <c r="EH57" s="452"/>
      <c r="EI57" s="452"/>
      <c r="EJ57" s="452"/>
      <c r="EK57" s="452"/>
      <c r="EL57" s="452"/>
      <c r="EM57" s="452"/>
      <c r="EN57" s="452"/>
      <c r="EO57" s="452">
        <f>((AO57+DY57)*12)*Y57</f>
        <v>182159.25</v>
      </c>
      <c r="EP57" s="452"/>
      <c r="EQ57" s="452"/>
      <c r="ER57" s="452"/>
      <c r="ES57" s="452"/>
      <c r="ET57" s="452"/>
      <c r="EU57" s="452"/>
      <c r="EV57" s="452"/>
      <c r="EW57" s="452"/>
      <c r="EX57" s="452"/>
      <c r="EY57" s="452"/>
      <c r="EZ57" s="452"/>
      <c r="FA57" s="452"/>
      <c r="FB57" s="452"/>
      <c r="FC57" s="452"/>
      <c r="FD57" s="452"/>
      <c r="FE57" s="452"/>
    </row>
    <row r="58" spans="1:164" s="314" customFormat="1" x14ac:dyDescent="0.25">
      <c r="A58" s="455" t="s">
        <v>701</v>
      </c>
      <c r="B58" s="455"/>
      <c r="C58" s="455"/>
      <c r="D58" s="455"/>
      <c r="E58" s="455"/>
      <c r="F58" s="455"/>
      <c r="G58" s="456" t="s">
        <v>663</v>
      </c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4">
        <v>1</v>
      </c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2">
        <f t="shared" si="0"/>
        <v>26099.61</v>
      </c>
      <c r="AP58" s="452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>
        <v>4719</v>
      </c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>
        <f>(BF58+CQ58)*80%+6987.66</f>
        <v>15481.86</v>
      </c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>
        <f t="shared" si="1"/>
        <v>5898.75</v>
      </c>
      <c r="CR58" s="452"/>
      <c r="CS58" s="452"/>
      <c r="CT58" s="452"/>
      <c r="CU58" s="452"/>
      <c r="CV58" s="452"/>
      <c r="CW58" s="452"/>
      <c r="CX58" s="452"/>
      <c r="CY58" s="452"/>
      <c r="CZ58" s="452"/>
      <c r="DA58" s="452"/>
      <c r="DB58" s="452"/>
      <c r="DC58" s="452"/>
      <c r="DD58" s="452"/>
      <c r="DE58" s="452"/>
      <c r="DF58" s="452"/>
      <c r="DG58" s="452"/>
      <c r="DH58" s="452"/>
      <c r="DI58" s="479">
        <v>1.25</v>
      </c>
      <c r="DJ58" s="479"/>
      <c r="DK58" s="479"/>
      <c r="DL58" s="479"/>
      <c r="DM58" s="479"/>
      <c r="DN58" s="479"/>
      <c r="DO58" s="479"/>
      <c r="DP58" s="479"/>
      <c r="DQ58" s="479"/>
      <c r="DR58" s="479"/>
      <c r="DS58" s="479"/>
      <c r="DT58" s="479"/>
      <c r="DU58" s="479"/>
      <c r="DV58" s="479"/>
      <c r="DW58" s="479"/>
      <c r="DX58" s="479"/>
      <c r="DY58" s="452">
        <f t="shared" si="5"/>
        <v>5308.875</v>
      </c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  <c r="EO58" s="452">
        <f t="shared" si="3"/>
        <v>376901.82</v>
      </c>
      <c r="EP58" s="452"/>
      <c r="EQ58" s="452"/>
      <c r="ER58" s="452"/>
      <c r="ES58" s="452"/>
      <c r="ET58" s="452"/>
      <c r="EU58" s="452"/>
      <c r="EV58" s="452"/>
      <c r="EW58" s="452"/>
      <c r="EX58" s="452"/>
      <c r="EY58" s="452"/>
      <c r="EZ58" s="452"/>
      <c r="FA58" s="452"/>
      <c r="FB58" s="452"/>
      <c r="FC58" s="452"/>
      <c r="FD58" s="452"/>
      <c r="FE58" s="452"/>
    </row>
    <row r="59" spans="1:164" s="314" customFormat="1" ht="43.5" customHeight="1" x14ac:dyDescent="0.25">
      <c r="A59" s="455" t="s">
        <v>702</v>
      </c>
      <c r="B59" s="455"/>
      <c r="C59" s="455"/>
      <c r="D59" s="455"/>
      <c r="E59" s="455"/>
      <c r="F59" s="455"/>
      <c r="G59" s="456" t="s">
        <v>656</v>
      </c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4">
        <v>3</v>
      </c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2">
        <f>BF59+BX59+CQ59</f>
        <v>25674.9</v>
      </c>
      <c r="AP59" s="452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>
        <v>2797</v>
      </c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BX59" s="452">
        <f>(BF59+CQ59)*80%+8808.99</f>
        <v>16304.95</v>
      </c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2"/>
      <c r="CK59" s="452"/>
      <c r="CL59" s="452"/>
      <c r="CM59" s="452"/>
      <c r="CN59" s="452"/>
      <c r="CO59" s="452"/>
      <c r="CP59" s="452"/>
      <c r="CQ59" s="452">
        <f t="shared" si="1"/>
        <v>6572.95</v>
      </c>
      <c r="CR59" s="452"/>
      <c r="CS59" s="452"/>
      <c r="CT59" s="452"/>
      <c r="CU59" s="452"/>
      <c r="CV59" s="452"/>
      <c r="CW59" s="452"/>
      <c r="CX59" s="452"/>
      <c r="CY59" s="452"/>
      <c r="CZ59" s="452"/>
      <c r="DA59" s="452"/>
      <c r="DB59" s="452"/>
      <c r="DC59" s="452"/>
      <c r="DD59" s="452"/>
      <c r="DE59" s="452"/>
      <c r="DF59" s="452"/>
      <c r="DG59" s="452"/>
      <c r="DH59" s="452"/>
      <c r="DI59" s="479">
        <v>2.35</v>
      </c>
      <c r="DJ59" s="479"/>
      <c r="DK59" s="479"/>
      <c r="DL59" s="479"/>
      <c r="DM59" s="479"/>
      <c r="DN59" s="479"/>
      <c r="DO59" s="479"/>
      <c r="DP59" s="479"/>
      <c r="DQ59" s="479"/>
      <c r="DR59" s="479"/>
      <c r="DS59" s="479"/>
      <c r="DT59" s="479"/>
      <c r="DU59" s="479"/>
      <c r="DV59" s="479"/>
      <c r="DW59" s="479"/>
      <c r="DX59" s="479"/>
      <c r="DY59" s="452">
        <f t="shared" si="5"/>
        <v>4684.9750000000004</v>
      </c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2"/>
      <c r="EM59" s="452"/>
      <c r="EN59" s="452"/>
      <c r="EO59" s="452">
        <f t="shared" si="3"/>
        <v>1092955.5</v>
      </c>
      <c r="EP59" s="452"/>
      <c r="EQ59" s="452"/>
      <c r="ER59" s="452"/>
      <c r="ES59" s="452"/>
      <c r="ET59" s="452"/>
      <c r="EU59" s="452"/>
      <c r="EV59" s="452"/>
      <c r="EW59" s="452"/>
      <c r="EX59" s="452"/>
      <c r="EY59" s="452"/>
      <c r="EZ59" s="452"/>
      <c r="FA59" s="452"/>
      <c r="FB59" s="452"/>
      <c r="FC59" s="452"/>
      <c r="FD59" s="452"/>
      <c r="FE59" s="452"/>
      <c r="FH59" s="298"/>
    </row>
    <row r="60" spans="1:164" s="314" customFormat="1" ht="24.75" customHeight="1" x14ac:dyDescent="0.25">
      <c r="A60" s="455" t="s">
        <v>703</v>
      </c>
      <c r="B60" s="455"/>
      <c r="C60" s="455"/>
      <c r="D60" s="455"/>
      <c r="E60" s="455"/>
      <c r="F60" s="455"/>
      <c r="G60" s="456" t="s">
        <v>664</v>
      </c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4">
        <v>1</v>
      </c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2">
        <f t="shared" si="0"/>
        <v>31140.080000000002</v>
      </c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>
        <v>5127</v>
      </c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>
        <f>(BF60+CQ60)*80%+5300</f>
        <v>16784.480000000003</v>
      </c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>
        <f t="shared" si="1"/>
        <v>9228.6</v>
      </c>
      <c r="CR60" s="452"/>
      <c r="CS60" s="452"/>
      <c r="CT60" s="452"/>
      <c r="CU60" s="452"/>
      <c r="CV60" s="452"/>
      <c r="CW60" s="452"/>
      <c r="CX60" s="452"/>
      <c r="CY60" s="452"/>
      <c r="CZ60" s="452"/>
      <c r="DA60" s="452"/>
      <c r="DB60" s="452"/>
      <c r="DC60" s="452"/>
      <c r="DD60" s="452"/>
      <c r="DE60" s="452"/>
      <c r="DF60" s="452"/>
      <c r="DG60" s="452"/>
      <c r="DH60" s="452"/>
      <c r="DI60" s="479">
        <v>1.8</v>
      </c>
      <c r="DJ60" s="479"/>
      <c r="DK60" s="479"/>
      <c r="DL60" s="479"/>
      <c r="DM60" s="479"/>
      <c r="DN60" s="479"/>
      <c r="DO60" s="479"/>
      <c r="DP60" s="479"/>
      <c r="DQ60" s="479"/>
      <c r="DR60" s="479"/>
      <c r="DS60" s="479"/>
      <c r="DT60" s="479"/>
      <c r="DU60" s="479"/>
      <c r="DV60" s="479"/>
      <c r="DW60" s="479"/>
      <c r="DX60" s="479"/>
      <c r="DY60" s="452">
        <f t="shared" si="5"/>
        <v>7177.8</v>
      </c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2"/>
      <c r="EM60" s="452"/>
      <c r="EN60" s="452"/>
      <c r="EO60" s="452">
        <f>((AO60+DY60)*12)*Y60-0.07</f>
        <v>459814.49000000005</v>
      </c>
      <c r="EP60" s="452"/>
      <c r="EQ60" s="452"/>
      <c r="ER60" s="452"/>
      <c r="ES60" s="452"/>
      <c r="ET60" s="452"/>
      <c r="EU60" s="452"/>
      <c r="EV60" s="452"/>
      <c r="EW60" s="452"/>
      <c r="EX60" s="452"/>
      <c r="EY60" s="452"/>
      <c r="EZ60" s="452"/>
      <c r="FA60" s="452"/>
      <c r="FB60" s="452"/>
      <c r="FC60" s="452"/>
      <c r="FD60" s="452"/>
      <c r="FE60" s="452"/>
    </row>
    <row r="61" spans="1:164" s="314" customFormat="1" x14ac:dyDescent="0.25">
      <c r="A61" s="455" t="s">
        <v>704</v>
      </c>
      <c r="B61" s="455"/>
      <c r="C61" s="455"/>
      <c r="D61" s="455"/>
      <c r="E61" s="455"/>
      <c r="F61" s="455"/>
      <c r="G61" s="456" t="s">
        <v>665</v>
      </c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4">
        <v>3</v>
      </c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2">
        <f t="shared" si="0"/>
        <v>26254.260000000002</v>
      </c>
      <c r="AP61" s="452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>
        <v>3197</v>
      </c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>
        <f>(BF61+CQ61)*80%+8415</f>
        <v>16343.560000000001</v>
      </c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2"/>
      <c r="CJ61" s="452"/>
      <c r="CK61" s="452"/>
      <c r="CL61" s="452"/>
      <c r="CM61" s="452"/>
      <c r="CN61" s="452"/>
      <c r="CO61" s="452"/>
      <c r="CP61" s="452"/>
      <c r="CQ61" s="452">
        <f t="shared" si="1"/>
        <v>6713.7000000000007</v>
      </c>
      <c r="CR61" s="452"/>
      <c r="CS61" s="452"/>
      <c r="CT61" s="452"/>
      <c r="CU61" s="452"/>
      <c r="CV61" s="452"/>
      <c r="CW61" s="452"/>
      <c r="CX61" s="452"/>
      <c r="CY61" s="452"/>
      <c r="CZ61" s="452"/>
      <c r="DA61" s="452"/>
      <c r="DB61" s="452"/>
      <c r="DC61" s="452"/>
      <c r="DD61" s="452"/>
      <c r="DE61" s="452"/>
      <c r="DF61" s="452"/>
      <c r="DG61" s="452"/>
      <c r="DH61" s="452"/>
      <c r="DI61" s="479">
        <v>2.1</v>
      </c>
      <c r="DJ61" s="479"/>
      <c r="DK61" s="479"/>
      <c r="DL61" s="479"/>
      <c r="DM61" s="479"/>
      <c r="DN61" s="479"/>
      <c r="DO61" s="479"/>
      <c r="DP61" s="479"/>
      <c r="DQ61" s="479"/>
      <c r="DR61" s="479"/>
      <c r="DS61" s="479"/>
      <c r="DT61" s="479"/>
      <c r="DU61" s="479"/>
      <c r="DV61" s="479"/>
      <c r="DW61" s="479"/>
      <c r="DX61" s="479"/>
      <c r="DY61" s="452">
        <f t="shared" si="5"/>
        <v>4955.3500000000004</v>
      </c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  <c r="EO61" s="452">
        <f t="shared" si="3"/>
        <v>1123545.96</v>
      </c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</row>
    <row r="62" spans="1:164" s="314" customFormat="1" ht="30" customHeight="1" x14ac:dyDescent="0.25">
      <c r="A62" s="455" t="s">
        <v>705</v>
      </c>
      <c r="B62" s="455"/>
      <c r="C62" s="455"/>
      <c r="D62" s="455"/>
      <c r="E62" s="455"/>
      <c r="F62" s="455"/>
      <c r="G62" s="456" t="s">
        <v>666</v>
      </c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4">
        <v>1</v>
      </c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2">
        <f t="shared" si="0"/>
        <v>25674.9</v>
      </c>
      <c r="AP62" s="452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>
        <v>2797</v>
      </c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  <c r="BU62" s="452"/>
      <c r="BV62" s="452"/>
      <c r="BW62" s="452"/>
      <c r="BX62" s="452">
        <f>(BF62+CQ62)*80%+8808.99</f>
        <v>16304.95</v>
      </c>
      <c r="BY62" s="452"/>
      <c r="BZ62" s="452"/>
      <c r="CA62" s="452"/>
      <c r="CB62" s="452"/>
      <c r="CC62" s="452"/>
      <c r="CD62" s="452"/>
      <c r="CE62" s="452"/>
      <c r="CF62" s="452"/>
      <c r="CG62" s="452"/>
      <c r="CH62" s="452"/>
      <c r="CI62" s="452"/>
      <c r="CJ62" s="452"/>
      <c r="CK62" s="452"/>
      <c r="CL62" s="452"/>
      <c r="CM62" s="452"/>
      <c r="CN62" s="452"/>
      <c r="CO62" s="452"/>
      <c r="CP62" s="452"/>
      <c r="CQ62" s="452">
        <f t="shared" si="1"/>
        <v>6572.95</v>
      </c>
      <c r="CR62" s="452"/>
      <c r="CS62" s="452"/>
      <c r="CT62" s="452"/>
      <c r="CU62" s="452"/>
      <c r="CV62" s="452"/>
      <c r="CW62" s="452"/>
      <c r="CX62" s="452"/>
      <c r="CY62" s="452"/>
      <c r="CZ62" s="452"/>
      <c r="DA62" s="452"/>
      <c r="DB62" s="452"/>
      <c r="DC62" s="452"/>
      <c r="DD62" s="452"/>
      <c r="DE62" s="452"/>
      <c r="DF62" s="452"/>
      <c r="DG62" s="452"/>
      <c r="DH62" s="452"/>
      <c r="DI62" s="479">
        <v>2.35</v>
      </c>
      <c r="DJ62" s="479"/>
      <c r="DK62" s="479"/>
      <c r="DL62" s="479"/>
      <c r="DM62" s="479"/>
      <c r="DN62" s="479"/>
      <c r="DO62" s="479"/>
      <c r="DP62" s="479"/>
      <c r="DQ62" s="479"/>
      <c r="DR62" s="479"/>
      <c r="DS62" s="479"/>
      <c r="DT62" s="479"/>
      <c r="DU62" s="479"/>
      <c r="DV62" s="479"/>
      <c r="DW62" s="479"/>
      <c r="DX62" s="479"/>
      <c r="DY62" s="452">
        <f t="shared" si="5"/>
        <v>4684.9750000000004</v>
      </c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>
        <f t="shared" si="3"/>
        <v>364318.5</v>
      </c>
      <c r="EP62" s="452"/>
      <c r="EQ62" s="452"/>
      <c r="ER62" s="452"/>
      <c r="ES62" s="452"/>
      <c r="ET62" s="452"/>
      <c r="EU62" s="452"/>
      <c r="EV62" s="452"/>
      <c r="EW62" s="452"/>
      <c r="EX62" s="452"/>
      <c r="EY62" s="452"/>
      <c r="EZ62" s="452"/>
      <c r="FA62" s="452"/>
      <c r="FB62" s="452"/>
      <c r="FC62" s="452"/>
      <c r="FD62" s="452"/>
      <c r="FE62" s="452"/>
    </row>
    <row r="63" spans="1:164" s="314" customFormat="1" ht="25.5" customHeight="1" x14ac:dyDescent="0.25">
      <c r="A63" s="455" t="s">
        <v>706</v>
      </c>
      <c r="B63" s="455"/>
      <c r="C63" s="455"/>
      <c r="D63" s="455"/>
      <c r="E63" s="455"/>
      <c r="F63" s="455"/>
      <c r="G63" s="456" t="s">
        <v>667</v>
      </c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4">
        <v>1</v>
      </c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2">
        <f>BF63+BX63+CQ63</f>
        <v>25674.9</v>
      </c>
      <c r="AP63" s="452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>
        <v>2797</v>
      </c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>
        <f>(BF63+CQ63)*80%+8808.99</f>
        <v>16304.95</v>
      </c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2"/>
      <c r="CL63" s="452"/>
      <c r="CM63" s="452"/>
      <c r="CN63" s="452"/>
      <c r="CO63" s="452"/>
      <c r="CP63" s="452"/>
      <c r="CQ63" s="452">
        <f t="shared" si="1"/>
        <v>6572.95</v>
      </c>
      <c r="CR63" s="452"/>
      <c r="CS63" s="452"/>
      <c r="CT63" s="452"/>
      <c r="CU63" s="452"/>
      <c r="CV63" s="452"/>
      <c r="CW63" s="452"/>
      <c r="CX63" s="452"/>
      <c r="CY63" s="452"/>
      <c r="CZ63" s="452"/>
      <c r="DA63" s="452"/>
      <c r="DB63" s="452"/>
      <c r="DC63" s="452"/>
      <c r="DD63" s="452"/>
      <c r="DE63" s="452"/>
      <c r="DF63" s="452"/>
      <c r="DG63" s="452"/>
      <c r="DH63" s="452"/>
      <c r="DI63" s="479">
        <v>2.35</v>
      </c>
      <c r="DJ63" s="479"/>
      <c r="DK63" s="479"/>
      <c r="DL63" s="479"/>
      <c r="DM63" s="479"/>
      <c r="DN63" s="479"/>
      <c r="DO63" s="479"/>
      <c r="DP63" s="479"/>
      <c r="DQ63" s="479"/>
      <c r="DR63" s="479"/>
      <c r="DS63" s="479"/>
      <c r="DT63" s="479"/>
      <c r="DU63" s="479"/>
      <c r="DV63" s="479"/>
      <c r="DW63" s="479"/>
      <c r="DX63" s="479"/>
      <c r="DY63" s="452">
        <f t="shared" si="2"/>
        <v>4684.9750000000004</v>
      </c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  <c r="EO63" s="452">
        <f>((AO63+DY63)*12)*Y63</f>
        <v>364318.5</v>
      </c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</row>
    <row r="64" spans="1:164" s="314" customFormat="1" ht="26.25" customHeight="1" x14ac:dyDescent="0.25">
      <c r="A64" s="455" t="s">
        <v>707</v>
      </c>
      <c r="B64" s="455"/>
      <c r="C64" s="455"/>
      <c r="D64" s="455"/>
      <c r="E64" s="455"/>
      <c r="F64" s="455"/>
      <c r="G64" s="456" t="s">
        <v>668</v>
      </c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4">
        <v>1</v>
      </c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2">
        <f t="shared" si="0"/>
        <v>29009.898300599998</v>
      </c>
      <c r="AP64" s="452"/>
      <c r="AQ64" s="452"/>
      <c r="AR64" s="452"/>
      <c r="AS64" s="452"/>
      <c r="AT64" s="452"/>
      <c r="AU64" s="452"/>
      <c r="AV64" s="452"/>
      <c r="AW64" s="452"/>
      <c r="AX64" s="452"/>
      <c r="AY64" s="452"/>
      <c r="AZ64" s="452"/>
      <c r="BA64" s="452"/>
      <c r="BB64" s="452"/>
      <c r="BC64" s="452"/>
      <c r="BD64" s="452"/>
      <c r="BE64" s="452"/>
      <c r="BF64" s="452">
        <v>4564</v>
      </c>
      <c r="BG64" s="452"/>
      <c r="BH64" s="452"/>
      <c r="BI64" s="452"/>
      <c r="BJ64" s="452"/>
      <c r="BK64" s="452"/>
      <c r="BL64" s="452"/>
      <c r="BM64" s="452"/>
      <c r="BN64" s="452"/>
      <c r="BO64" s="452"/>
      <c r="BP64" s="452"/>
      <c r="BQ64" s="452"/>
      <c r="BR64" s="452"/>
      <c r="BS64" s="452"/>
      <c r="BT64" s="452"/>
      <c r="BU64" s="452"/>
      <c r="BV64" s="452"/>
      <c r="BW64" s="452"/>
      <c r="BX64" s="452">
        <f t="shared" si="4"/>
        <v>12893.288133600001</v>
      </c>
      <c r="BY64" s="452"/>
      <c r="BZ64" s="452"/>
      <c r="CA64" s="452"/>
      <c r="CB64" s="452"/>
      <c r="CC64" s="452"/>
      <c r="CD64" s="452"/>
      <c r="CE64" s="452"/>
      <c r="CF64" s="452"/>
      <c r="CG64" s="452"/>
      <c r="CH64" s="452"/>
      <c r="CI64" s="452"/>
      <c r="CJ64" s="452"/>
      <c r="CK64" s="452"/>
      <c r="CL64" s="452"/>
      <c r="CM64" s="452"/>
      <c r="CN64" s="452"/>
      <c r="CO64" s="452"/>
      <c r="CP64" s="452"/>
      <c r="CQ64" s="452">
        <f t="shared" si="1"/>
        <v>11552.610167000001</v>
      </c>
      <c r="CR64" s="452"/>
      <c r="CS64" s="452"/>
      <c r="CT64" s="452"/>
      <c r="CU64" s="452"/>
      <c r="CV64" s="452"/>
      <c r="CW64" s="452"/>
      <c r="CX64" s="452"/>
      <c r="CY64" s="452"/>
      <c r="CZ64" s="452"/>
      <c r="DA64" s="452"/>
      <c r="DB64" s="452"/>
      <c r="DC64" s="452"/>
      <c r="DD64" s="452"/>
      <c r="DE64" s="452"/>
      <c r="DF64" s="452"/>
      <c r="DG64" s="452"/>
      <c r="DH64" s="452"/>
      <c r="DI64" s="453">
        <v>2.5312467500000002</v>
      </c>
      <c r="DJ64" s="453"/>
      <c r="DK64" s="453"/>
      <c r="DL64" s="453"/>
      <c r="DM64" s="453"/>
      <c r="DN64" s="453"/>
      <c r="DO64" s="453"/>
      <c r="DP64" s="453"/>
      <c r="DQ64" s="453"/>
      <c r="DR64" s="453"/>
      <c r="DS64" s="453"/>
      <c r="DT64" s="453"/>
      <c r="DU64" s="453"/>
      <c r="DV64" s="453"/>
      <c r="DW64" s="453"/>
      <c r="DX64" s="453"/>
      <c r="DY64" s="452">
        <f t="shared" si="2"/>
        <v>8058.3050835000004</v>
      </c>
      <c r="DZ64" s="452"/>
      <c r="EA64" s="452"/>
      <c r="EB64" s="452"/>
      <c r="EC64" s="452"/>
      <c r="ED64" s="452"/>
      <c r="EE64" s="452"/>
      <c r="EF64" s="452"/>
      <c r="EG64" s="452"/>
      <c r="EH64" s="452"/>
      <c r="EI64" s="452"/>
      <c r="EJ64" s="452"/>
      <c r="EK64" s="452"/>
      <c r="EL64" s="452"/>
      <c r="EM64" s="452"/>
      <c r="EN64" s="452"/>
      <c r="EO64" s="452">
        <f t="shared" si="3"/>
        <v>444818.44060920004</v>
      </c>
      <c r="EP64" s="452"/>
      <c r="EQ64" s="452"/>
      <c r="ER64" s="452"/>
      <c r="ES64" s="452"/>
      <c r="ET64" s="452"/>
      <c r="EU64" s="452"/>
      <c r="EV64" s="452"/>
      <c r="EW64" s="452"/>
      <c r="EX64" s="452"/>
      <c r="EY64" s="452"/>
      <c r="EZ64" s="452"/>
      <c r="FA64" s="452"/>
      <c r="FB64" s="452"/>
      <c r="FC64" s="452"/>
      <c r="FD64" s="452"/>
      <c r="FE64" s="452"/>
    </row>
    <row r="65" spans="1:164" s="314" customFormat="1" ht="29.25" customHeight="1" x14ac:dyDescent="0.25">
      <c r="A65" s="455" t="s">
        <v>708</v>
      </c>
      <c r="B65" s="455"/>
      <c r="C65" s="455"/>
      <c r="D65" s="455"/>
      <c r="E65" s="455"/>
      <c r="F65" s="455"/>
      <c r="G65" s="456" t="s">
        <v>669</v>
      </c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4">
        <v>1</v>
      </c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2">
        <f t="shared" si="0"/>
        <v>31045.59</v>
      </c>
      <c r="AP65" s="452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>
        <v>9323</v>
      </c>
      <c r="BG65" s="452"/>
      <c r="BH65" s="452"/>
      <c r="BI65" s="452"/>
      <c r="BJ65" s="452"/>
      <c r="BK65" s="452"/>
      <c r="BL65" s="452"/>
      <c r="BM65" s="452"/>
      <c r="BN65" s="452"/>
      <c r="BO65" s="452"/>
      <c r="BP65" s="452"/>
      <c r="BQ65" s="452"/>
      <c r="BR65" s="452"/>
      <c r="BS65" s="452"/>
      <c r="BT65" s="452"/>
      <c r="BU65" s="452"/>
      <c r="BV65" s="452"/>
      <c r="BW65" s="452"/>
      <c r="BX65" s="452">
        <f t="shared" si="4"/>
        <v>13798.04</v>
      </c>
      <c r="BY65" s="452"/>
      <c r="BZ65" s="452"/>
      <c r="CA65" s="452"/>
      <c r="CB65" s="452"/>
      <c r="CC65" s="452"/>
      <c r="CD65" s="452"/>
      <c r="CE65" s="452"/>
      <c r="CF65" s="452"/>
      <c r="CG65" s="452"/>
      <c r="CH65" s="452"/>
      <c r="CI65" s="452"/>
      <c r="CJ65" s="452"/>
      <c r="CK65" s="452"/>
      <c r="CL65" s="452"/>
      <c r="CM65" s="452"/>
      <c r="CN65" s="452"/>
      <c r="CO65" s="452"/>
      <c r="CP65" s="452"/>
      <c r="CQ65" s="452">
        <f t="shared" si="1"/>
        <v>7924.55</v>
      </c>
      <c r="CR65" s="452"/>
      <c r="CS65" s="452"/>
      <c r="CT65" s="452"/>
      <c r="CU65" s="452"/>
      <c r="CV65" s="452"/>
      <c r="CW65" s="452"/>
      <c r="CX65" s="452"/>
      <c r="CY65" s="452"/>
      <c r="CZ65" s="452"/>
      <c r="DA65" s="452"/>
      <c r="DB65" s="452"/>
      <c r="DC65" s="452"/>
      <c r="DD65" s="452"/>
      <c r="DE65" s="452"/>
      <c r="DF65" s="452"/>
      <c r="DG65" s="452"/>
      <c r="DH65" s="452"/>
      <c r="DI65" s="479">
        <v>0.85</v>
      </c>
      <c r="DJ65" s="479"/>
      <c r="DK65" s="479"/>
      <c r="DL65" s="479"/>
      <c r="DM65" s="479"/>
      <c r="DN65" s="479"/>
      <c r="DO65" s="479"/>
      <c r="DP65" s="479"/>
      <c r="DQ65" s="479"/>
      <c r="DR65" s="479"/>
      <c r="DS65" s="479"/>
      <c r="DT65" s="479"/>
      <c r="DU65" s="479"/>
      <c r="DV65" s="479"/>
      <c r="DW65" s="479"/>
      <c r="DX65" s="479"/>
      <c r="DY65" s="452">
        <f t="shared" si="2"/>
        <v>8623.7749999999996</v>
      </c>
      <c r="DZ65" s="452"/>
      <c r="EA65" s="452"/>
      <c r="EB65" s="452"/>
      <c r="EC65" s="452"/>
      <c r="ED65" s="452"/>
      <c r="EE65" s="452"/>
      <c r="EF65" s="452"/>
      <c r="EG65" s="452"/>
      <c r="EH65" s="452"/>
      <c r="EI65" s="452"/>
      <c r="EJ65" s="452"/>
      <c r="EK65" s="452"/>
      <c r="EL65" s="452"/>
      <c r="EM65" s="452"/>
      <c r="EN65" s="452"/>
      <c r="EO65" s="452">
        <f t="shared" si="3"/>
        <v>476032.38</v>
      </c>
      <c r="EP65" s="452"/>
      <c r="EQ65" s="452"/>
      <c r="ER65" s="452"/>
      <c r="ES65" s="452"/>
      <c r="ET65" s="452"/>
      <c r="EU65" s="452"/>
      <c r="EV65" s="452"/>
      <c r="EW65" s="452"/>
      <c r="EX65" s="452"/>
      <c r="EY65" s="452"/>
      <c r="EZ65" s="452"/>
      <c r="FA65" s="452"/>
      <c r="FB65" s="452"/>
      <c r="FC65" s="452"/>
      <c r="FD65" s="452"/>
      <c r="FE65" s="452"/>
      <c r="FH65" s="298"/>
    </row>
    <row r="66" spans="1:164" s="314" customFormat="1" ht="24.75" customHeight="1" x14ac:dyDescent="0.25">
      <c r="A66" s="455" t="s">
        <v>709</v>
      </c>
      <c r="B66" s="455"/>
      <c r="C66" s="455"/>
      <c r="D66" s="455"/>
      <c r="E66" s="455"/>
      <c r="F66" s="455"/>
      <c r="G66" s="456" t="s">
        <v>670</v>
      </c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4">
        <v>1</v>
      </c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2">
        <f t="shared" si="0"/>
        <v>26803.620000000003</v>
      </c>
      <c r="AP66" s="452"/>
      <c r="AQ66" s="452"/>
      <c r="AR66" s="452"/>
      <c r="AS66" s="452"/>
      <c r="AT66" s="452"/>
      <c r="AU66" s="452"/>
      <c r="AV66" s="452"/>
      <c r="AW66" s="452"/>
      <c r="AX66" s="452"/>
      <c r="AY66" s="452"/>
      <c r="AZ66" s="452"/>
      <c r="BA66" s="452"/>
      <c r="BB66" s="452"/>
      <c r="BC66" s="452"/>
      <c r="BD66" s="452"/>
      <c r="BE66" s="452"/>
      <c r="BF66" s="452">
        <v>3463</v>
      </c>
      <c r="BG66" s="452"/>
      <c r="BH66" s="452"/>
      <c r="BI66" s="452"/>
      <c r="BJ66" s="452"/>
      <c r="BK66" s="452"/>
      <c r="BL66" s="452"/>
      <c r="BM66" s="452"/>
      <c r="BN66" s="452"/>
      <c r="BO66" s="452"/>
      <c r="BP66" s="452"/>
      <c r="BQ66" s="452"/>
      <c r="BR66" s="452"/>
      <c r="BS66" s="452"/>
      <c r="BT66" s="452"/>
      <c r="BU66" s="452"/>
      <c r="BV66" s="452"/>
      <c r="BW66" s="452"/>
      <c r="BX66" s="452">
        <f t="shared" si="4"/>
        <v>11912.720000000001</v>
      </c>
      <c r="BY66" s="452"/>
      <c r="BZ66" s="452"/>
      <c r="CA66" s="452"/>
      <c r="CB66" s="452"/>
      <c r="CC66" s="452"/>
      <c r="CD66" s="452"/>
      <c r="CE66" s="452"/>
      <c r="CF66" s="452"/>
      <c r="CG66" s="452"/>
      <c r="CH66" s="452"/>
      <c r="CI66" s="452"/>
      <c r="CJ66" s="452"/>
      <c r="CK66" s="452"/>
      <c r="CL66" s="452"/>
      <c r="CM66" s="452"/>
      <c r="CN66" s="452"/>
      <c r="CO66" s="452"/>
      <c r="CP66" s="452"/>
      <c r="CQ66" s="452">
        <f t="shared" si="1"/>
        <v>11427.9</v>
      </c>
      <c r="CR66" s="452"/>
      <c r="CS66" s="452"/>
      <c r="CT66" s="452"/>
      <c r="CU66" s="452"/>
      <c r="CV66" s="452"/>
      <c r="CW66" s="452"/>
      <c r="CX66" s="452"/>
      <c r="CY66" s="452"/>
      <c r="CZ66" s="452"/>
      <c r="DA66" s="452"/>
      <c r="DB66" s="452"/>
      <c r="DC66" s="452"/>
      <c r="DD66" s="452"/>
      <c r="DE66" s="452"/>
      <c r="DF66" s="452"/>
      <c r="DG66" s="452"/>
      <c r="DH66" s="452"/>
      <c r="DI66" s="479">
        <v>3.3</v>
      </c>
      <c r="DJ66" s="479"/>
      <c r="DK66" s="479"/>
      <c r="DL66" s="479"/>
      <c r="DM66" s="479"/>
      <c r="DN66" s="479"/>
      <c r="DO66" s="479"/>
      <c r="DP66" s="479"/>
      <c r="DQ66" s="479"/>
      <c r="DR66" s="479"/>
      <c r="DS66" s="479"/>
      <c r="DT66" s="479"/>
      <c r="DU66" s="479"/>
      <c r="DV66" s="479"/>
      <c r="DW66" s="479"/>
      <c r="DX66" s="479"/>
      <c r="DY66" s="452">
        <f t="shared" si="2"/>
        <v>7445.45</v>
      </c>
      <c r="DZ66" s="452"/>
      <c r="EA66" s="452"/>
      <c r="EB66" s="452"/>
      <c r="EC66" s="452"/>
      <c r="ED66" s="452"/>
      <c r="EE66" s="452"/>
      <c r="EF66" s="452"/>
      <c r="EG66" s="452"/>
      <c r="EH66" s="452"/>
      <c r="EI66" s="452"/>
      <c r="EJ66" s="452"/>
      <c r="EK66" s="452"/>
      <c r="EL66" s="452"/>
      <c r="EM66" s="452"/>
      <c r="EN66" s="452"/>
      <c r="EO66" s="452">
        <f t="shared" si="3"/>
        <v>410988.83999999997</v>
      </c>
      <c r="EP66" s="452"/>
      <c r="EQ66" s="452"/>
      <c r="ER66" s="452"/>
      <c r="ES66" s="452"/>
      <c r="ET66" s="452"/>
      <c r="EU66" s="452"/>
      <c r="EV66" s="452"/>
      <c r="EW66" s="452"/>
      <c r="EX66" s="452"/>
      <c r="EY66" s="452"/>
      <c r="EZ66" s="452"/>
      <c r="FA66" s="452"/>
      <c r="FB66" s="452"/>
      <c r="FC66" s="452"/>
      <c r="FD66" s="452"/>
      <c r="FE66" s="452"/>
    </row>
    <row r="67" spans="1:164" s="314" customFormat="1" ht="32.25" customHeight="1" x14ac:dyDescent="0.25">
      <c r="A67" s="455" t="s">
        <v>710</v>
      </c>
      <c r="B67" s="455"/>
      <c r="C67" s="455"/>
      <c r="D67" s="455"/>
      <c r="E67" s="455"/>
      <c r="F67" s="455"/>
      <c r="G67" s="456" t="s">
        <v>671</v>
      </c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4">
        <v>1</v>
      </c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2">
        <f>BF67+BX67+CQ67</f>
        <v>30206.520000000004</v>
      </c>
      <c r="AP67" s="452"/>
      <c r="AQ67" s="452"/>
      <c r="AR67" s="452"/>
      <c r="AS67" s="452"/>
      <c r="AT67" s="452"/>
      <c r="AU67" s="452"/>
      <c r="AV67" s="452"/>
      <c r="AW67" s="452"/>
      <c r="AX67" s="452"/>
      <c r="AY67" s="452"/>
      <c r="AZ67" s="452"/>
      <c r="BA67" s="452"/>
      <c r="BB67" s="452"/>
      <c r="BC67" s="452"/>
      <c r="BD67" s="452"/>
      <c r="BE67" s="452"/>
      <c r="BF67" s="452">
        <v>9323</v>
      </c>
      <c r="BG67" s="452"/>
      <c r="BH67" s="452"/>
      <c r="BI67" s="452"/>
      <c r="BJ67" s="452"/>
      <c r="BK67" s="452"/>
      <c r="BL67" s="452"/>
      <c r="BM67" s="452"/>
      <c r="BN67" s="452"/>
      <c r="BO67" s="452"/>
      <c r="BP67" s="452"/>
      <c r="BQ67" s="452"/>
      <c r="BR67" s="452"/>
      <c r="BS67" s="452"/>
      <c r="BT67" s="452"/>
      <c r="BU67" s="452"/>
      <c r="BV67" s="452"/>
      <c r="BW67" s="452"/>
      <c r="BX67" s="452">
        <f t="shared" si="4"/>
        <v>13425.120000000003</v>
      </c>
      <c r="BY67" s="452"/>
      <c r="BZ67" s="452"/>
      <c r="CA67" s="452"/>
      <c r="CB67" s="452"/>
      <c r="CC67" s="452"/>
      <c r="CD67" s="452"/>
      <c r="CE67" s="452"/>
      <c r="CF67" s="452"/>
      <c r="CG67" s="452"/>
      <c r="CH67" s="452"/>
      <c r="CI67" s="452"/>
      <c r="CJ67" s="452"/>
      <c r="CK67" s="452"/>
      <c r="CL67" s="452"/>
      <c r="CM67" s="452"/>
      <c r="CN67" s="452"/>
      <c r="CO67" s="452"/>
      <c r="CP67" s="452"/>
      <c r="CQ67" s="452">
        <f>BF67*DI67</f>
        <v>7458.4000000000005</v>
      </c>
      <c r="CR67" s="452"/>
      <c r="CS67" s="452"/>
      <c r="CT67" s="452"/>
      <c r="CU67" s="452"/>
      <c r="CV67" s="452"/>
      <c r="CW67" s="452"/>
      <c r="CX67" s="452"/>
      <c r="CY67" s="452"/>
      <c r="CZ67" s="452"/>
      <c r="DA67" s="452"/>
      <c r="DB67" s="452"/>
      <c r="DC67" s="452"/>
      <c r="DD67" s="452"/>
      <c r="DE67" s="452"/>
      <c r="DF67" s="452"/>
      <c r="DG67" s="452"/>
      <c r="DH67" s="452"/>
      <c r="DI67" s="479">
        <v>0.8</v>
      </c>
      <c r="DJ67" s="479"/>
      <c r="DK67" s="479"/>
      <c r="DL67" s="479"/>
      <c r="DM67" s="479"/>
      <c r="DN67" s="479"/>
      <c r="DO67" s="479"/>
      <c r="DP67" s="479"/>
      <c r="DQ67" s="479"/>
      <c r="DR67" s="479"/>
      <c r="DS67" s="479"/>
      <c r="DT67" s="479"/>
      <c r="DU67" s="479"/>
      <c r="DV67" s="479"/>
      <c r="DW67" s="479"/>
      <c r="DX67" s="479"/>
      <c r="DY67" s="452">
        <f t="shared" si="2"/>
        <v>8390.7000000000007</v>
      </c>
      <c r="DZ67" s="452"/>
      <c r="EA67" s="452"/>
      <c r="EB67" s="452"/>
      <c r="EC67" s="452"/>
      <c r="ED67" s="452"/>
      <c r="EE67" s="452"/>
      <c r="EF67" s="452"/>
      <c r="EG67" s="452"/>
      <c r="EH67" s="452"/>
      <c r="EI67" s="452"/>
      <c r="EJ67" s="452"/>
      <c r="EK67" s="452"/>
      <c r="EL67" s="452"/>
      <c r="EM67" s="452"/>
      <c r="EN67" s="452"/>
      <c r="EO67" s="452">
        <f>((AO67+DY67)*12)*Y67-0.02</f>
        <v>463166.62</v>
      </c>
      <c r="EP67" s="452"/>
      <c r="EQ67" s="452"/>
      <c r="ER67" s="452"/>
      <c r="ES67" s="452"/>
      <c r="ET67" s="452"/>
      <c r="EU67" s="452"/>
      <c r="EV67" s="452"/>
      <c r="EW67" s="452"/>
      <c r="EX67" s="452"/>
      <c r="EY67" s="452"/>
      <c r="EZ67" s="452"/>
      <c r="FA67" s="452"/>
      <c r="FB67" s="452"/>
      <c r="FC67" s="452"/>
      <c r="FD67" s="452"/>
      <c r="FE67" s="452"/>
    </row>
    <row r="68" spans="1:164" s="300" customFormat="1" ht="15" customHeight="1" x14ac:dyDescent="0.25">
      <c r="A68" s="446" t="s">
        <v>259</v>
      </c>
      <c r="B68" s="447"/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8"/>
      <c r="Y68" s="454" t="s">
        <v>7</v>
      </c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2">
        <f>SUM(AO19:BE67)</f>
        <v>1657269.9083005995</v>
      </c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 t="s">
        <v>7</v>
      </c>
      <c r="BG68" s="454"/>
      <c r="BH68" s="454"/>
      <c r="BI68" s="454"/>
      <c r="BJ68" s="454"/>
      <c r="BK68" s="454"/>
      <c r="BL68" s="454"/>
      <c r="BM68" s="454"/>
      <c r="BN68" s="454"/>
      <c r="BO68" s="454"/>
      <c r="BP68" s="454"/>
      <c r="BQ68" s="454"/>
      <c r="BR68" s="454"/>
      <c r="BS68" s="454"/>
      <c r="BT68" s="454"/>
      <c r="BU68" s="454"/>
      <c r="BV68" s="454"/>
      <c r="BW68" s="454"/>
      <c r="BX68" s="454" t="s">
        <v>7</v>
      </c>
      <c r="BY68" s="454"/>
      <c r="BZ68" s="454"/>
      <c r="CA68" s="454"/>
      <c r="CB68" s="454"/>
      <c r="CC68" s="454"/>
      <c r="CD68" s="454"/>
      <c r="CE68" s="454"/>
      <c r="CF68" s="454"/>
      <c r="CG68" s="454"/>
      <c r="CH68" s="454"/>
      <c r="CI68" s="454"/>
      <c r="CJ68" s="454"/>
      <c r="CK68" s="454"/>
      <c r="CL68" s="454"/>
      <c r="CM68" s="454"/>
      <c r="CN68" s="454"/>
      <c r="CO68" s="454"/>
      <c r="CP68" s="454"/>
      <c r="CQ68" s="452" t="s">
        <v>7</v>
      </c>
      <c r="CR68" s="454"/>
      <c r="CS68" s="454"/>
      <c r="CT68" s="454"/>
      <c r="CU68" s="454"/>
      <c r="CV68" s="454"/>
      <c r="CW68" s="454"/>
      <c r="CX68" s="454"/>
      <c r="CY68" s="454"/>
      <c r="CZ68" s="454"/>
      <c r="DA68" s="454"/>
      <c r="DB68" s="454"/>
      <c r="DC68" s="454"/>
      <c r="DD68" s="454"/>
      <c r="DE68" s="454"/>
      <c r="DF68" s="454"/>
      <c r="DG68" s="454"/>
      <c r="DH68" s="454"/>
      <c r="DI68" s="454" t="s">
        <v>7</v>
      </c>
      <c r="DJ68" s="454"/>
      <c r="DK68" s="454"/>
      <c r="DL68" s="454"/>
      <c r="DM68" s="454"/>
      <c r="DN68" s="454"/>
      <c r="DO68" s="454"/>
      <c r="DP68" s="454"/>
      <c r="DQ68" s="454"/>
      <c r="DR68" s="454"/>
      <c r="DS68" s="454"/>
      <c r="DT68" s="454"/>
      <c r="DU68" s="454"/>
      <c r="DV68" s="454"/>
      <c r="DW68" s="454"/>
      <c r="DX68" s="454"/>
      <c r="DY68" s="454" t="s">
        <v>7</v>
      </c>
      <c r="DZ68" s="454"/>
      <c r="EA68" s="454"/>
      <c r="EB68" s="454"/>
      <c r="EC68" s="454"/>
      <c r="ED68" s="454"/>
      <c r="EE68" s="454"/>
      <c r="EF68" s="454"/>
      <c r="EG68" s="454"/>
      <c r="EH68" s="454"/>
      <c r="EI68" s="454"/>
      <c r="EJ68" s="454"/>
      <c r="EK68" s="454"/>
      <c r="EL68" s="454"/>
      <c r="EM68" s="454"/>
      <c r="EN68" s="454"/>
      <c r="EO68" s="452">
        <f>SUM(EO19:FE67)</f>
        <v>51832571.640609197</v>
      </c>
      <c r="EP68" s="454"/>
      <c r="EQ68" s="454"/>
      <c r="ER68" s="454"/>
      <c r="ES68" s="454"/>
      <c r="ET68" s="454"/>
      <c r="EU68" s="454"/>
      <c r="EV68" s="454"/>
      <c r="EW68" s="454"/>
      <c r="EX68" s="454"/>
      <c r="EY68" s="454"/>
      <c r="EZ68" s="454"/>
      <c r="FA68" s="454"/>
      <c r="FB68" s="454"/>
      <c r="FC68" s="454"/>
      <c r="FD68" s="454"/>
      <c r="FE68" s="454"/>
      <c r="FF68" s="299"/>
      <c r="FH68" s="299"/>
    </row>
    <row r="69" spans="1:164" x14ac:dyDescent="0.2">
      <c r="A69" s="449" t="s">
        <v>393</v>
      </c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49"/>
      <c r="AX69" s="449"/>
      <c r="AY69" s="449"/>
      <c r="AZ69" s="449"/>
      <c r="BA69" s="449"/>
      <c r="BB69" s="449"/>
      <c r="BC69" s="449"/>
      <c r="BD69" s="449"/>
      <c r="BE69" s="449"/>
      <c r="BF69" s="449"/>
      <c r="BG69" s="449"/>
      <c r="BH69" s="449"/>
      <c r="BI69" s="449"/>
      <c r="BJ69" s="449"/>
      <c r="BK69" s="449"/>
      <c r="BL69" s="449"/>
      <c r="BM69" s="449"/>
      <c r="BN69" s="449"/>
      <c r="BO69" s="449"/>
      <c r="BP69" s="449"/>
      <c r="BQ69" s="449"/>
      <c r="BR69" s="449"/>
      <c r="BS69" s="449"/>
      <c r="BT69" s="449"/>
      <c r="BU69" s="449"/>
      <c r="BV69" s="449"/>
      <c r="BW69" s="449"/>
      <c r="BX69" s="449"/>
      <c r="BY69" s="449"/>
      <c r="BZ69" s="449"/>
      <c r="CA69" s="449"/>
      <c r="CB69" s="449"/>
      <c r="CC69" s="449"/>
      <c r="CD69" s="449"/>
      <c r="CE69" s="449"/>
      <c r="CF69" s="449"/>
      <c r="CG69" s="449"/>
      <c r="CH69" s="449"/>
      <c r="CI69" s="449"/>
      <c r="CJ69" s="449"/>
      <c r="CK69" s="449"/>
      <c r="CL69" s="449"/>
      <c r="CM69" s="449"/>
      <c r="CN69" s="449"/>
      <c r="CO69" s="449"/>
      <c r="CP69" s="449"/>
      <c r="CQ69" s="449"/>
      <c r="CR69" s="449"/>
      <c r="CS69" s="449"/>
      <c r="CT69" s="449"/>
      <c r="CU69" s="449"/>
      <c r="CV69" s="449"/>
      <c r="CW69" s="449"/>
      <c r="CX69" s="449"/>
      <c r="CY69" s="449"/>
      <c r="CZ69" s="449"/>
      <c r="DA69" s="449"/>
      <c r="DB69" s="449"/>
      <c r="DC69" s="449"/>
      <c r="DD69" s="449"/>
      <c r="DE69" s="449"/>
      <c r="DF69" s="449"/>
      <c r="DG69" s="449"/>
      <c r="DH69" s="449"/>
      <c r="DI69" s="449"/>
      <c r="DJ69" s="449"/>
      <c r="DK69" s="449"/>
      <c r="DL69" s="449"/>
      <c r="DM69" s="449"/>
      <c r="DN69" s="449"/>
      <c r="DO69" s="449"/>
      <c r="DP69" s="449"/>
      <c r="DQ69" s="449"/>
      <c r="DR69" s="449"/>
      <c r="DS69" s="449"/>
      <c r="DT69" s="449"/>
      <c r="DU69" s="449"/>
      <c r="DV69" s="449"/>
      <c r="DW69" s="449"/>
      <c r="DX69" s="449"/>
      <c r="DY69" s="449"/>
      <c r="DZ69" s="449"/>
      <c r="EA69" s="449"/>
      <c r="EB69" s="449"/>
      <c r="EC69" s="449"/>
      <c r="ED69" s="449"/>
      <c r="EE69" s="449"/>
      <c r="EF69" s="449"/>
      <c r="EG69" s="449"/>
      <c r="EH69" s="449"/>
      <c r="EI69" s="449"/>
      <c r="EJ69" s="449"/>
      <c r="EK69" s="449"/>
      <c r="EL69" s="449"/>
      <c r="EM69" s="449"/>
      <c r="EN69" s="449"/>
      <c r="EO69" s="449"/>
      <c r="EP69" s="449"/>
      <c r="EQ69" s="449"/>
      <c r="ER69" s="449"/>
      <c r="ES69" s="449"/>
      <c r="ET69" s="449"/>
      <c r="EU69" s="449"/>
      <c r="EV69" s="449"/>
      <c r="EW69" s="449"/>
      <c r="EX69" s="449"/>
      <c r="EY69" s="449"/>
      <c r="EZ69" s="449"/>
      <c r="FA69" s="449"/>
      <c r="FB69" s="449"/>
      <c r="FC69" s="449"/>
      <c r="FD69" s="449"/>
      <c r="FE69" s="449"/>
    </row>
    <row r="70" spans="1:164" x14ac:dyDescent="0.2">
      <c r="A70" s="450"/>
      <c r="B70" s="450"/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450"/>
      <c r="CH70" s="450"/>
      <c r="CI70" s="450"/>
      <c r="CJ70" s="450"/>
      <c r="CK70" s="450"/>
      <c r="CL70" s="450"/>
      <c r="CM70" s="450"/>
      <c r="CN70" s="450"/>
      <c r="CO70" s="450"/>
      <c r="CP70" s="450"/>
      <c r="CQ70" s="450"/>
      <c r="CR70" s="450"/>
      <c r="CS70" s="450"/>
      <c r="CT70" s="450"/>
      <c r="CU70" s="450"/>
      <c r="CV70" s="450"/>
      <c r="CW70" s="450"/>
      <c r="CX70" s="450"/>
      <c r="CY70" s="450"/>
      <c r="CZ70" s="450"/>
      <c r="DA70" s="450"/>
      <c r="DB70" s="450"/>
      <c r="DC70" s="450"/>
      <c r="DD70" s="450"/>
      <c r="DE70" s="450"/>
      <c r="DF70" s="450"/>
      <c r="DG70" s="450"/>
      <c r="DH70" s="450"/>
      <c r="DI70" s="450"/>
      <c r="DJ70" s="450"/>
      <c r="DK70" s="450"/>
      <c r="DL70" s="450"/>
      <c r="DM70" s="450"/>
      <c r="DN70" s="450"/>
      <c r="DO70" s="450"/>
      <c r="DP70" s="450"/>
      <c r="DQ70" s="450"/>
      <c r="DR70" s="450"/>
      <c r="DS70" s="450"/>
      <c r="DT70" s="450"/>
      <c r="DU70" s="450"/>
      <c r="DV70" s="450"/>
      <c r="DW70" s="450"/>
      <c r="DX70" s="450"/>
      <c r="DY70" s="450"/>
      <c r="DZ70" s="450"/>
      <c r="EA70" s="450"/>
      <c r="EB70" s="450"/>
      <c r="EC70" s="450"/>
      <c r="ED70" s="450"/>
      <c r="EE70" s="450"/>
      <c r="EF70" s="450"/>
      <c r="EG70" s="450"/>
      <c r="EH70" s="450"/>
      <c r="EI70" s="450"/>
      <c r="EJ70" s="450"/>
      <c r="EK70" s="450"/>
      <c r="EL70" s="450"/>
      <c r="EM70" s="450"/>
      <c r="EN70" s="450"/>
      <c r="EO70" s="450"/>
      <c r="EP70" s="450"/>
      <c r="EQ70" s="450"/>
      <c r="ER70" s="450"/>
      <c r="ES70" s="450"/>
      <c r="ET70" s="450"/>
      <c r="EU70" s="450"/>
      <c r="EV70" s="450"/>
      <c r="EW70" s="450"/>
      <c r="EX70" s="450"/>
      <c r="EY70" s="450"/>
      <c r="EZ70" s="450"/>
      <c r="FA70" s="450"/>
      <c r="FB70" s="450"/>
      <c r="FC70" s="450"/>
      <c r="FD70" s="450"/>
      <c r="FE70" s="450"/>
    </row>
    <row r="71" spans="1:164" x14ac:dyDescent="0.2">
      <c r="A71" s="450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/>
      <c r="BN71" s="450"/>
      <c r="BO71" s="450"/>
      <c r="BP71" s="450"/>
      <c r="BQ71" s="450"/>
      <c r="BR71" s="450"/>
      <c r="BS71" s="450"/>
      <c r="BT71" s="450"/>
      <c r="BU71" s="450"/>
      <c r="BV71" s="450"/>
      <c r="BW71" s="450"/>
      <c r="BX71" s="450"/>
      <c r="BY71" s="450"/>
      <c r="BZ71" s="450"/>
      <c r="CA71" s="450"/>
      <c r="CB71" s="450"/>
      <c r="CC71" s="450"/>
      <c r="CD71" s="450"/>
      <c r="CE71" s="450"/>
      <c r="CF71" s="450"/>
      <c r="CG71" s="450"/>
      <c r="CH71" s="450"/>
      <c r="CI71" s="450"/>
      <c r="CJ71" s="450"/>
      <c r="CK71" s="450"/>
      <c r="CL71" s="450"/>
      <c r="CM71" s="450"/>
      <c r="CN71" s="450"/>
      <c r="CO71" s="450"/>
      <c r="CP71" s="450"/>
      <c r="CQ71" s="450"/>
      <c r="CR71" s="450"/>
      <c r="CS71" s="450"/>
      <c r="CT71" s="450"/>
      <c r="CU71" s="450"/>
      <c r="CV71" s="450"/>
      <c r="CW71" s="450"/>
      <c r="CX71" s="450"/>
      <c r="CY71" s="450"/>
      <c r="CZ71" s="450"/>
      <c r="DA71" s="450"/>
      <c r="DB71" s="450"/>
      <c r="DC71" s="450"/>
      <c r="DD71" s="450"/>
      <c r="DE71" s="450"/>
      <c r="DF71" s="450"/>
      <c r="DG71" s="450"/>
      <c r="DH71" s="450"/>
      <c r="DI71" s="450"/>
      <c r="DJ71" s="450"/>
      <c r="DK71" s="450"/>
      <c r="DL71" s="450"/>
      <c r="DM71" s="450"/>
      <c r="DN71" s="450"/>
      <c r="DO71" s="450"/>
      <c r="DP71" s="450"/>
      <c r="DQ71" s="450"/>
      <c r="DR71" s="450"/>
      <c r="DS71" s="450"/>
      <c r="DT71" s="450"/>
      <c r="DU71" s="450"/>
      <c r="DV71" s="450"/>
      <c r="DW71" s="450"/>
      <c r="DX71" s="450"/>
      <c r="DY71" s="450"/>
      <c r="DZ71" s="450"/>
      <c r="EA71" s="450"/>
      <c r="EB71" s="450"/>
      <c r="EC71" s="450"/>
      <c r="ED71" s="450"/>
      <c r="EE71" s="450"/>
      <c r="EF71" s="450"/>
      <c r="EG71" s="450"/>
      <c r="EH71" s="450"/>
      <c r="EI71" s="450"/>
      <c r="EJ71" s="450"/>
      <c r="EK71" s="450"/>
      <c r="EL71" s="450"/>
      <c r="EM71" s="450"/>
      <c r="EN71" s="450"/>
      <c r="EO71" s="450"/>
      <c r="EP71" s="450"/>
      <c r="EQ71" s="450"/>
      <c r="ER71" s="450"/>
      <c r="ES71" s="450"/>
      <c r="ET71" s="450"/>
      <c r="EU71" s="450"/>
      <c r="EV71" s="450"/>
      <c r="EW71" s="450"/>
      <c r="EX71" s="450"/>
      <c r="EY71" s="450"/>
      <c r="EZ71" s="450"/>
      <c r="FA71" s="450"/>
      <c r="FB71" s="450"/>
      <c r="FC71" s="450"/>
      <c r="FD71" s="450"/>
      <c r="FE71" s="450"/>
    </row>
  </sheetData>
  <mergeCells count="529">
    <mergeCell ref="BX30:CP30"/>
    <mergeCell ref="CQ30:DH30"/>
    <mergeCell ref="DI30:DX30"/>
    <mergeCell ref="DY30:EN30"/>
    <mergeCell ref="EO30:FE30"/>
    <mergeCell ref="BX64:CP64"/>
    <mergeCell ref="CQ64:DH64"/>
    <mergeCell ref="DI64:DX64"/>
    <mergeCell ref="DY64:EN64"/>
    <mergeCell ref="EO64:FE64"/>
    <mergeCell ref="EO63:FE63"/>
    <mergeCell ref="BX62:CP62"/>
    <mergeCell ref="CQ62:DH62"/>
    <mergeCell ref="DI62:DX62"/>
    <mergeCell ref="DY62:EN62"/>
    <mergeCell ref="EO62:FE62"/>
    <mergeCell ref="EO61:FE61"/>
    <mergeCell ref="BX60:CP60"/>
    <mergeCell ref="CQ60:DH60"/>
    <mergeCell ref="DI60:DX60"/>
    <mergeCell ref="DY60:EN60"/>
    <mergeCell ref="EO60:FE60"/>
    <mergeCell ref="EO59:FE59"/>
    <mergeCell ref="BX58:CP58"/>
    <mergeCell ref="A64:F64"/>
    <mergeCell ref="G64:X64"/>
    <mergeCell ref="Y64:AN64"/>
    <mergeCell ref="AO64:BE64"/>
    <mergeCell ref="BF64:BW64"/>
    <mergeCell ref="BX63:CP63"/>
    <mergeCell ref="CQ63:DH63"/>
    <mergeCell ref="DI63:DX63"/>
    <mergeCell ref="DY63:EN63"/>
    <mergeCell ref="A63:F63"/>
    <mergeCell ref="G63:X63"/>
    <mergeCell ref="Y63:AN63"/>
    <mergeCell ref="AO63:BE63"/>
    <mergeCell ref="BF63:BW63"/>
    <mergeCell ref="A62:F62"/>
    <mergeCell ref="G62:X62"/>
    <mergeCell ref="Y62:AN62"/>
    <mergeCell ref="AO62:BE62"/>
    <mergeCell ref="BF62:BW62"/>
    <mergeCell ref="BX61:CP61"/>
    <mergeCell ref="CQ61:DH61"/>
    <mergeCell ref="DI61:DX61"/>
    <mergeCell ref="DY61:EN61"/>
    <mergeCell ref="A61:F61"/>
    <mergeCell ref="G61:X61"/>
    <mergeCell ref="Y61:AN61"/>
    <mergeCell ref="AO61:BE61"/>
    <mergeCell ref="BF61:BW61"/>
    <mergeCell ref="A60:F60"/>
    <mergeCell ref="G60:X60"/>
    <mergeCell ref="Y60:AN60"/>
    <mergeCell ref="AO60:BE60"/>
    <mergeCell ref="BF60:BW60"/>
    <mergeCell ref="BX59:CP59"/>
    <mergeCell ref="CQ59:DH59"/>
    <mergeCell ref="DI59:DX59"/>
    <mergeCell ref="DY59:EN59"/>
    <mergeCell ref="A59:F59"/>
    <mergeCell ref="G59:X59"/>
    <mergeCell ref="Y59:AN59"/>
    <mergeCell ref="AO59:BE59"/>
    <mergeCell ref="BF59:BW59"/>
    <mergeCell ref="CQ58:DH58"/>
    <mergeCell ref="DI58:DX58"/>
    <mergeCell ref="DY58:EN58"/>
    <mergeCell ref="EO58:FE58"/>
    <mergeCell ref="A58:F58"/>
    <mergeCell ref="G58:X58"/>
    <mergeCell ref="Y58:AN58"/>
    <mergeCell ref="AO58:BE58"/>
    <mergeCell ref="BF58:BW58"/>
    <mergeCell ref="BX56:CP56"/>
    <mergeCell ref="CQ56:DH56"/>
    <mergeCell ref="DI56:DX56"/>
    <mergeCell ref="DY56:EN56"/>
    <mergeCell ref="EO56:FE56"/>
    <mergeCell ref="A56:F56"/>
    <mergeCell ref="G56:X56"/>
    <mergeCell ref="Y56:AN56"/>
    <mergeCell ref="AO56:BE56"/>
    <mergeCell ref="BF56:BW56"/>
    <mergeCell ref="BX55:CP55"/>
    <mergeCell ref="CQ55:DH55"/>
    <mergeCell ref="DI55:DX55"/>
    <mergeCell ref="DY55:EN55"/>
    <mergeCell ref="EO55:FE55"/>
    <mergeCell ref="A55:F55"/>
    <mergeCell ref="G55:X55"/>
    <mergeCell ref="Y55:AN55"/>
    <mergeCell ref="AO55:BE55"/>
    <mergeCell ref="BF55:BW55"/>
    <mergeCell ref="BX54:CP54"/>
    <mergeCell ref="CQ54:DH54"/>
    <mergeCell ref="DI54:DX54"/>
    <mergeCell ref="DY54:EN54"/>
    <mergeCell ref="EO54:FE54"/>
    <mergeCell ref="A54:F54"/>
    <mergeCell ref="G54:X54"/>
    <mergeCell ref="Y54:AN54"/>
    <mergeCell ref="AO54:BE54"/>
    <mergeCell ref="BF54:BW54"/>
    <mergeCell ref="BX53:CP53"/>
    <mergeCell ref="CQ53:DH53"/>
    <mergeCell ref="DI53:DX53"/>
    <mergeCell ref="DY53:EN53"/>
    <mergeCell ref="EO53:FE53"/>
    <mergeCell ref="A53:F53"/>
    <mergeCell ref="G53:X53"/>
    <mergeCell ref="Y53:AN53"/>
    <mergeCell ref="AO53:BE53"/>
    <mergeCell ref="BF53:BW53"/>
    <mergeCell ref="BX52:CP52"/>
    <mergeCell ref="CQ52:DH52"/>
    <mergeCell ref="DI52:DX52"/>
    <mergeCell ref="DY52:EN52"/>
    <mergeCell ref="EO52:FE52"/>
    <mergeCell ref="A52:F52"/>
    <mergeCell ref="G52:X52"/>
    <mergeCell ref="Y52:AN52"/>
    <mergeCell ref="AO52:BE52"/>
    <mergeCell ref="BF52:BW52"/>
    <mergeCell ref="BX51:CP51"/>
    <mergeCell ref="CQ51:DH51"/>
    <mergeCell ref="DI51:DX51"/>
    <mergeCell ref="DY51:EN51"/>
    <mergeCell ref="EO51:FE51"/>
    <mergeCell ref="A51:F51"/>
    <mergeCell ref="G51:X51"/>
    <mergeCell ref="Y51:AN51"/>
    <mergeCell ref="AO51:BE51"/>
    <mergeCell ref="BF51:BW51"/>
    <mergeCell ref="BX50:CP50"/>
    <mergeCell ref="CQ50:DH50"/>
    <mergeCell ref="DI50:DX50"/>
    <mergeCell ref="DY50:EN50"/>
    <mergeCell ref="EO50:FE50"/>
    <mergeCell ref="A50:F50"/>
    <mergeCell ref="G50:X50"/>
    <mergeCell ref="Y50:AN50"/>
    <mergeCell ref="AO50:BE50"/>
    <mergeCell ref="BF50:BW50"/>
    <mergeCell ref="BX49:CP49"/>
    <mergeCell ref="CQ49:DH49"/>
    <mergeCell ref="DI49:DX49"/>
    <mergeCell ref="DY49:EN49"/>
    <mergeCell ref="EO49:FE49"/>
    <mergeCell ref="A49:F49"/>
    <mergeCell ref="G49:X49"/>
    <mergeCell ref="Y49:AN49"/>
    <mergeCell ref="AO49:BE49"/>
    <mergeCell ref="BF49:BW49"/>
    <mergeCell ref="BX48:CP48"/>
    <mergeCell ref="CQ48:DH48"/>
    <mergeCell ref="DI48:DX48"/>
    <mergeCell ref="DY48:EN48"/>
    <mergeCell ref="EO48:FE48"/>
    <mergeCell ref="A48:F48"/>
    <mergeCell ref="G48:X48"/>
    <mergeCell ref="Y48:AN48"/>
    <mergeCell ref="AO48:BE48"/>
    <mergeCell ref="BF48:BW48"/>
    <mergeCell ref="BX47:CP47"/>
    <mergeCell ref="CQ47:DH47"/>
    <mergeCell ref="DI47:DX47"/>
    <mergeCell ref="DY47:EN47"/>
    <mergeCell ref="EO47:FE47"/>
    <mergeCell ref="A47:F47"/>
    <mergeCell ref="G47:X47"/>
    <mergeCell ref="Y47:AN47"/>
    <mergeCell ref="AO47:BE47"/>
    <mergeCell ref="BF47:BW47"/>
    <mergeCell ref="BX46:CP46"/>
    <mergeCell ref="CQ46:DH46"/>
    <mergeCell ref="DI46:DX46"/>
    <mergeCell ref="DY46:EN46"/>
    <mergeCell ref="EO46:FE46"/>
    <mergeCell ref="A46:F46"/>
    <mergeCell ref="G46:X46"/>
    <mergeCell ref="Y46:AN46"/>
    <mergeCell ref="AO46:BE46"/>
    <mergeCell ref="BF46:BW46"/>
    <mergeCell ref="BX45:CP45"/>
    <mergeCell ref="CQ45:DH45"/>
    <mergeCell ref="DI45:DX45"/>
    <mergeCell ref="DY45:EN45"/>
    <mergeCell ref="EO45:FE45"/>
    <mergeCell ref="A45:F45"/>
    <mergeCell ref="G45:X45"/>
    <mergeCell ref="Y45:AN45"/>
    <mergeCell ref="AO45:BE45"/>
    <mergeCell ref="BF45:BW45"/>
    <mergeCell ref="BX44:CP44"/>
    <mergeCell ref="CQ44:DH44"/>
    <mergeCell ref="DI44:DX44"/>
    <mergeCell ref="DY44:EN44"/>
    <mergeCell ref="EO44:FE44"/>
    <mergeCell ref="A44:F44"/>
    <mergeCell ref="G44:X44"/>
    <mergeCell ref="Y44:AN44"/>
    <mergeCell ref="AO44:BE44"/>
    <mergeCell ref="BF44:BW44"/>
    <mergeCell ref="CQ43:DH43"/>
    <mergeCell ref="DI43:DX43"/>
    <mergeCell ref="DY43:EN43"/>
    <mergeCell ref="EO43:FE43"/>
    <mergeCell ref="A43:F43"/>
    <mergeCell ref="G43:X43"/>
    <mergeCell ref="Y43:AN43"/>
    <mergeCell ref="AO43:BE43"/>
    <mergeCell ref="BF43:BW43"/>
    <mergeCell ref="CQ42:DH42"/>
    <mergeCell ref="DI42:DX42"/>
    <mergeCell ref="DY42:EN42"/>
    <mergeCell ref="EO42:FE42"/>
    <mergeCell ref="A42:F42"/>
    <mergeCell ref="G42:X42"/>
    <mergeCell ref="Y42:AN42"/>
    <mergeCell ref="AO42:BE42"/>
    <mergeCell ref="BF42:BW42"/>
    <mergeCell ref="CQ41:DH41"/>
    <mergeCell ref="DI41:DX41"/>
    <mergeCell ref="DY41:EN41"/>
    <mergeCell ref="EO41:FE41"/>
    <mergeCell ref="A41:F41"/>
    <mergeCell ref="G41:X41"/>
    <mergeCell ref="Y41:AN41"/>
    <mergeCell ref="AO41:BE41"/>
    <mergeCell ref="BF41:BW41"/>
    <mergeCell ref="CQ40:DH40"/>
    <mergeCell ref="DI40:DX40"/>
    <mergeCell ref="DY40:EN40"/>
    <mergeCell ref="EO40:FE40"/>
    <mergeCell ref="A40:F40"/>
    <mergeCell ref="G40:X40"/>
    <mergeCell ref="Y40:AN40"/>
    <mergeCell ref="AO40:BE40"/>
    <mergeCell ref="BF40:BW40"/>
    <mergeCell ref="DI38:DX38"/>
    <mergeCell ref="DY38:EN38"/>
    <mergeCell ref="EO38:FE38"/>
    <mergeCell ref="A38:F38"/>
    <mergeCell ref="G38:X38"/>
    <mergeCell ref="Y38:AN38"/>
    <mergeCell ref="AO38:BE38"/>
    <mergeCell ref="BF38:BW38"/>
    <mergeCell ref="BX39:CP39"/>
    <mergeCell ref="CQ39:DH39"/>
    <mergeCell ref="DI39:DX39"/>
    <mergeCell ref="DY39:EN39"/>
    <mergeCell ref="EO39:FE39"/>
    <mergeCell ref="A39:F39"/>
    <mergeCell ref="G39:X39"/>
    <mergeCell ref="Y39:AN39"/>
    <mergeCell ref="AO39:BE39"/>
    <mergeCell ref="BF39:BW39"/>
    <mergeCell ref="DY36:EN36"/>
    <mergeCell ref="EO36:FE36"/>
    <mergeCell ref="A36:F36"/>
    <mergeCell ref="G36:X36"/>
    <mergeCell ref="Y36:AN36"/>
    <mergeCell ref="AO36:BE36"/>
    <mergeCell ref="BF36:BW36"/>
    <mergeCell ref="BX37:CP37"/>
    <mergeCell ref="CQ37:DH37"/>
    <mergeCell ref="DI37:DX37"/>
    <mergeCell ref="DY37:EN37"/>
    <mergeCell ref="EO37:FE37"/>
    <mergeCell ref="A37:F37"/>
    <mergeCell ref="G37:X37"/>
    <mergeCell ref="Y37:AN37"/>
    <mergeCell ref="AO37:BE37"/>
    <mergeCell ref="BF37:BW37"/>
    <mergeCell ref="DY34:EN34"/>
    <mergeCell ref="EO34:FE34"/>
    <mergeCell ref="A34:F34"/>
    <mergeCell ref="G34:X34"/>
    <mergeCell ref="Y34:AN34"/>
    <mergeCell ref="AO34:BE34"/>
    <mergeCell ref="BF34:BW34"/>
    <mergeCell ref="BX35:CP35"/>
    <mergeCell ref="CQ35:DH35"/>
    <mergeCell ref="DI35:DX35"/>
    <mergeCell ref="DY35:EN35"/>
    <mergeCell ref="EO35:FE35"/>
    <mergeCell ref="A35:F35"/>
    <mergeCell ref="G35:X35"/>
    <mergeCell ref="Y35:AN35"/>
    <mergeCell ref="AO35:BE35"/>
    <mergeCell ref="BF35:BW35"/>
    <mergeCell ref="DY32:EN32"/>
    <mergeCell ref="A32:F32"/>
    <mergeCell ref="G32:X32"/>
    <mergeCell ref="Y32:AN32"/>
    <mergeCell ref="AO32:BE32"/>
    <mergeCell ref="BF32:BW32"/>
    <mergeCell ref="DI33:DX33"/>
    <mergeCell ref="DY33:EN33"/>
    <mergeCell ref="EO33:FE33"/>
    <mergeCell ref="A33:F33"/>
    <mergeCell ref="G33:X33"/>
    <mergeCell ref="Y33:AN33"/>
    <mergeCell ref="AO33:BE33"/>
    <mergeCell ref="BF33:BW33"/>
    <mergeCell ref="DY66:EN66"/>
    <mergeCell ref="EO66:FE66"/>
    <mergeCell ref="A66:F66"/>
    <mergeCell ref="G66:X66"/>
    <mergeCell ref="Y66:AN66"/>
    <mergeCell ref="AO66:BE66"/>
    <mergeCell ref="BF66:BW66"/>
    <mergeCell ref="BX67:CP67"/>
    <mergeCell ref="CQ67:DH67"/>
    <mergeCell ref="DI67:DX67"/>
    <mergeCell ref="DY67:EN67"/>
    <mergeCell ref="EO67:FE67"/>
    <mergeCell ref="A67:F67"/>
    <mergeCell ref="G67:X67"/>
    <mergeCell ref="Y67:AN67"/>
    <mergeCell ref="AO67:BE67"/>
    <mergeCell ref="BF67:BW67"/>
    <mergeCell ref="A65:F65"/>
    <mergeCell ref="G65:X65"/>
    <mergeCell ref="Y65:AN65"/>
    <mergeCell ref="AO65:BE65"/>
    <mergeCell ref="BF65:BW65"/>
    <mergeCell ref="CQ66:DH66"/>
    <mergeCell ref="A28:F28"/>
    <mergeCell ref="G28:X28"/>
    <mergeCell ref="Y28:AN28"/>
    <mergeCell ref="AO28:BE28"/>
    <mergeCell ref="BF28:BW28"/>
    <mergeCell ref="BX29:CP29"/>
    <mergeCell ref="CQ29:DH29"/>
    <mergeCell ref="A29:F29"/>
    <mergeCell ref="G29:X29"/>
    <mergeCell ref="Y29:AN29"/>
    <mergeCell ref="AO29:BE29"/>
    <mergeCell ref="BF29:BW29"/>
    <mergeCell ref="A31:F31"/>
    <mergeCell ref="G31:X31"/>
    <mergeCell ref="Y31:AN31"/>
    <mergeCell ref="AO31:BE31"/>
    <mergeCell ref="BF31:BW31"/>
    <mergeCell ref="BX32:CP32"/>
    <mergeCell ref="DY23:EN23"/>
    <mergeCell ref="EO23:FE23"/>
    <mergeCell ref="AO24:BE24"/>
    <mergeCell ref="BF24:BW24"/>
    <mergeCell ref="BX24:CP24"/>
    <mergeCell ref="CQ24:DH24"/>
    <mergeCell ref="DI24:DX24"/>
    <mergeCell ref="DY24:EN24"/>
    <mergeCell ref="EO24:FE24"/>
    <mergeCell ref="AO23:BE23"/>
    <mergeCell ref="BF23:BW23"/>
    <mergeCell ref="A26:F26"/>
    <mergeCell ref="G26:X26"/>
    <mergeCell ref="AO22:BE22"/>
    <mergeCell ref="BF22:BW22"/>
    <mergeCell ref="BX22:CP22"/>
    <mergeCell ref="CQ22:DH22"/>
    <mergeCell ref="DI22:DX22"/>
    <mergeCell ref="CQ23:DH23"/>
    <mergeCell ref="DI23:DX23"/>
    <mergeCell ref="BX25:CP25"/>
    <mergeCell ref="BX68:CP68"/>
    <mergeCell ref="CQ68:DH68"/>
    <mergeCell ref="DI68:DX68"/>
    <mergeCell ref="DY68:EN68"/>
    <mergeCell ref="EO68:FE68"/>
    <mergeCell ref="EO21:FE21"/>
    <mergeCell ref="DY22:EN22"/>
    <mergeCell ref="BX21:CP21"/>
    <mergeCell ref="CQ21:DH21"/>
    <mergeCell ref="DI21:DX21"/>
    <mergeCell ref="DY21:EN21"/>
    <mergeCell ref="CQ25:DH25"/>
    <mergeCell ref="DI25:DX25"/>
    <mergeCell ref="DY25:EN25"/>
    <mergeCell ref="EO25:FE25"/>
    <mergeCell ref="BX26:CP26"/>
    <mergeCell ref="CQ26:DH26"/>
    <mergeCell ref="DI26:DX26"/>
    <mergeCell ref="DY26:EN26"/>
    <mergeCell ref="EO26:FE26"/>
    <mergeCell ref="EO57:FE57"/>
    <mergeCell ref="EO27:FE27"/>
    <mergeCell ref="CQ65:DH65"/>
    <mergeCell ref="DI65:DX65"/>
    <mergeCell ref="DY20:EN20"/>
    <mergeCell ref="EO20:FE20"/>
    <mergeCell ref="EO22:FE22"/>
    <mergeCell ref="DY65:EN65"/>
    <mergeCell ref="EO65:FE65"/>
    <mergeCell ref="CQ28:DH28"/>
    <mergeCell ref="DI28:DX28"/>
    <mergeCell ref="DY28:EN28"/>
    <mergeCell ref="EO28:FE28"/>
    <mergeCell ref="EO29:FE29"/>
    <mergeCell ref="CQ31:DH31"/>
    <mergeCell ref="DI31:DX31"/>
    <mergeCell ref="DY31:EN31"/>
    <mergeCell ref="EO31:FE31"/>
    <mergeCell ref="EO32:FE32"/>
    <mergeCell ref="CQ33:DH33"/>
    <mergeCell ref="CQ57:DH57"/>
    <mergeCell ref="DI57:DX57"/>
    <mergeCell ref="DY57:EN57"/>
    <mergeCell ref="CQ27:DH27"/>
    <mergeCell ref="DI27:DX27"/>
    <mergeCell ref="DY27:EN27"/>
    <mergeCell ref="DI29:DX29"/>
    <mergeCell ref="DY29:EN29"/>
    <mergeCell ref="A57:F57"/>
    <mergeCell ref="G57:X57"/>
    <mergeCell ref="Y57:AN57"/>
    <mergeCell ref="AO57:BE57"/>
    <mergeCell ref="BF57:BW57"/>
    <mergeCell ref="BX27:CP27"/>
    <mergeCell ref="A27:F27"/>
    <mergeCell ref="G27:X27"/>
    <mergeCell ref="Y27:AN27"/>
    <mergeCell ref="A30:F30"/>
    <mergeCell ref="G30:X30"/>
    <mergeCell ref="Y30:AN30"/>
    <mergeCell ref="AO30:BE30"/>
    <mergeCell ref="BF30:BW30"/>
    <mergeCell ref="AO27:BE27"/>
    <mergeCell ref="BF27:BW27"/>
    <mergeCell ref="BX28:CP28"/>
    <mergeCell ref="BX34:CP34"/>
    <mergeCell ref="BX36:CP36"/>
    <mergeCell ref="BX38:CP38"/>
    <mergeCell ref="BX40:CP40"/>
    <mergeCell ref="BX41:CP41"/>
    <mergeCell ref="BX42:CP42"/>
    <mergeCell ref="BX43:CP43"/>
    <mergeCell ref="BX65:CP65"/>
    <mergeCell ref="BX66:CP66"/>
    <mergeCell ref="CQ20:DH20"/>
    <mergeCell ref="DI20:DX20"/>
    <mergeCell ref="BX31:CP31"/>
    <mergeCell ref="BX33:CP33"/>
    <mergeCell ref="Y26:AN26"/>
    <mergeCell ref="AO26:BE26"/>
    <mergeCell ref="BF26:BW26"/>
    <mergeCell ref="BX57:CP57"/>
    <mergeCell ref="Y20:AN20"/>
    <mergeCell ref="AO20:BE20"/>
    <mergeCell ref="BF20:BW20"/>
    <mergeCell ref="Y21:AN21"/>
    <mergeCell ref="AO21:BE21"/>
    <mergeCell ref="BF21:BW21"/>
    <mergeCell ref="DI66:DX66"/>
    <mergeCell ref="CQ32:DH32"/>
    <mergeCell ref="DI32:DX32"/>
    <mergeCell ref="CQ34:DH34"/>
    <mergeCell ref="DI34:DX34"/>
    <mergeCell ref="CQ36:DH36"/>
    <mergeCell ref="DI36:DX36"/>
    <mergeCell ref="CQ38:DH38"/>
    <mergeCell ref="AO19:BE19"/>
    <mergeCell ref="BF19:BW19"/>
    <mergeCell ref="Y22:AN22"/>
    <mergeCell ref="BX20:CP20"/>
    <mergeCell ref="Y24:AN24"/>
    <mergeCell ref="A23:F23"/>
    <mergeCell ref="G23:X23"/>
    <mergeCell ref="Y23:AN23"/>
    <mergeCell ref="A25:F25"/>
    <mergeCell ref="G25:X25"/>
    <mergeCell ref="Y25:AN25"/>
    <mergeCell ref="AO25:BE25"/>
    <mergeCell ref="BF25:BW25"/>
    <mergeCell ref="A20:F20"/>
    <mergeCell ref="G20:X20"/>
    <mergeCell ref="G22:X22"/>
    <mergeCell ref="A21:F21"/>
    <mergeCell ref="G21:X21"/>
    <mergeCell ref="A22:F22"/>
    <mergeCell ref="A24:F24"/>
    <mergeCell ref="G24:X24"/>
    <mergeCell ref="DA2:FE2"/>
    <mergeCell ref="A5:FE5"/>
    <mergeCell ref="A7:FE7"/>
    <mergeCell ref="X9:FE9"/>
    <mergeCell ref="A11:AO11"/>
    <mergeCell ref="AP11:FE11"/>
    <mergeCell ref="A13:FE13"/>
    <mergeCell ref="A15:F17"/>
    <mergeCell ref="G15:X17"/>
    <mergeCell ref="Y15:AN17"/>
    <mergeCell ref="AO15:DH15"/>
    <mergeCell ref="DI15:DX17"/>
    <mergeCell ref="DY15:EN17"/>
    <mergeCell ref="EO15:FE17"/>
    <mergeCell ref="AO16:BE17"/>
    <mergeCell ref="BF16:DH16"/>
    <mergeCell ref="BF17:BW17"/>
    <mergeCell ref="BX17:CP17"/>
    <mergeCell ref="CQ17:DH17"/>
    <mergeCell ref="A68:X68"/>
    <mergeCell ref="A69:FE71"/>
    <mergeCell ref="Y18:AN18"/>
    <mergeCell ref="AO18:BE18"/>
    <mergeCell ref="BF18:BW18"/>
    <mergeCell ref="BX18:CP18"/>
    <mergeCell ref="CQ18:DH18"/>
    <mergeCell ref="DI18:DX18"/>
    <mergeCell ref="DY18:EN18"/>
    <mergeCell ref="BX19:CP19"/>
    <mergeCell ref="CQ19:DH19"/>
    <mergeCell ref="DI19:DX19"/>
    <mergeCell ref="DY19:EN19"/>
    <mergeCell ref="EO19:FE19"/>
    <mergeCell ref="EO18:FE18"/>
    <mergeCell ref="A18:F18"/>
    <mergeCell ref="G18:X18"/>
    <mergeCell ref="BX23:CP23"/>
    <mergeCell ref="Y68:AN68"/>
    <mergeCell ref="AO68:BE68"/>
    <mergeCell ref="BF68:BW68"/>
    <mergeCell ref="A19:F19"/>
    <mergeCell ref="G19:X19"/>
    <mergeCell ref="Y19:AN19"/>
  </mergeCells>
  <pageMargins left="0.39370078740157483" right="0.19685039370078741" top="0.78740157480314965" bottom="0.39370078740157483" header="0.19685039370078741" footer="0.19685039370078741"/>
  <pageSetup paperSize="9" scale="98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D26"/>
  <sheetViews>
    <sheetView view="pageBreakPreview" topLeftCell="A13" zoomScaleSheetLayoutView="100" workbookViewId="0">
      <selection activeCell="DI21" sqref="DI21:DX21"/>
    </sheetView>
  </sheetViews>
  <sheetFormatPr defaultColWidth="0.85546875" defaultRowHeight="12.75" x14ac:dyDescent="0.2"/>
  <cols>
    <col min="1" max="23" width="0.85546875" style="35"/>
    <col min="24" max="24" width="1.85546875" style="35" customWidth="1"/>
    <col min="25" max="16384" width="0.85546875" style="35"/>
  </cols>
  <sheetData>
    <row r="1" spans="1:161" s="4" customFormat="1" ht="12" x14ac:dyDescent="0.2">
      <c r="DA1" s="4" t="s">
        <v>337</v>
      </c>
    </row>
    <row r="2" spans="1:161" s="4" customFormat="1" ht="64.5" customHeight="1" x14ac:dyDescent="0.2">
      <c r="DA2" s="492" t="s">
        <v>336</v>
      </c>
      <c r="DB2" s="492"/>
      <c r="DC2" s="492"/>
      <c r="DD2" s="492"/>
      <c r="DE2" s="492"/>
      <c r="DF2" s="492"/>
      <c r="DG2" s="492"/>
      <c r="DH2" s="492"/>
      <c r="DI2" s="492"/>
      <c r="DJ2" s="492"/>
      <c r="DK2" s="492"/>
      <c r="DL2" s="492"/>
      <c r="DM2" s="492"/>
      <c r="DN2" s="492"/>
      <c r="DO2" s="492"/>
      <c r="DP2" s="492"/>
      <c r="DQ2" s="492"/>
      <c r="DR2" s="492"/>
      <c r="DS2" s="492"/>
      <c r="DT2" s="492"/>
      <c r="DU2" s="492"/>
      <c r="DV2" s="492"/>
      <c r="DW2" s="492"/>
      <c r="DX2" s="492"/>
      <c r="DY2" s="492"/>
      <c r="DZ2" s="492"/>
      <c r="EA2" s="492"/>
      <c r="EB2" s="492"/>
      <c r="EC2" s="492"/>
      <c r="ED2" s="492"/>
      <c r="EE2" s="492"/>
      <c r="EF2" s="492"/>
      <c r="EG2" s="492"/>
      <c r="EH2" s="492"/>
      <c r="EI2" s="492"/>
      <c r="EJ2" s="492"/>
      <c r="EK2" s="492"/>
      <c r="EL2" s="492"/>
      <c r="EM2" s="492"/>
      <c r="EN2" s="492"/>
      <c r="EO2" s="492"/>
      <c r="EP2" s="492"/>
      <c r="EQ2" s="492"/>
      <c r="ER2" s="492"/>
      <c r="ES2" s="492"/>
      <c r="ET2" s="492"/>
      <c r="EU2" s="492"/>
      <c r="EV2" s="492"/>
      <c r="EW2" s="492"/>
      <c r="EX2" s="492"/>
      <c r="EY2" s="492"/>
      <c r="EZ2" s="492"/>
      <c r="FA2" s="492"/>
      <c r="FB2" s="492"/>
      <c r="FC2" s="492"/>
      <c r="FD2" s="492"/>
      <c r="FE2" s="492"/>
    </row>
    <row r="3" spans="1:161" s="115" customFormat="1" ht="15" x14ac:dyDescent="0.25">
      <c r="FE3" s="116"/>
    </row>
    <row r="5" spans="1:161" s="117" customFormat="1" ht="15.75" x14ac:dyDescent="0.25">
      <c r="A5" s="493" t="s">
        <v>385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493"/>
      <c r="DE5" s="493"/>
      <c r="DF5" s="493"/>
      <c r="DG5" s="493"/>
      <c r="DH5" s="493"/>
      <c r="DI5" s="493"/>
      <c r="DJ5" s="493"/>
      <c r="DK5" s="493"/>
      <c r="DL5" s="493"/>
      <c r="DM5" s="493"/>
      <c r="DN5" s="493"/>
      <c r="DO5" s="493"/>
      <c r="DP5" s="493"/>
      <c r="DQ5" s="493"/>
      <c r="DR5" s="493"/>
      <c r="DS5" s="493"/>
      <c r="DT5" s="493"/>
      <c r="DU5" s="493"/>
      <c r="DV5" s="493"/>
      <c r="DW5" s="493"/>
      <c r="DX5" s="493"/>
      <c r="DY5" s="493"/>
      <c r="DZ5" s="493"/>
      <c r="EA5" s="493"/>
      <c r="EB5" s="493"/>
      <c r="EC5" s="493"/>
      <c r="ED5" s="493"/>
      <c r="EE5" s="493"/>
      <c r="EF5" s="493"/>
      <c r="EG5" s="493"/>
      <c r="EH5" s="493"/>
      <c r="EI5" s="493"/>
      <c r="EJ5" s="493"/>
      <c r="EK5" s="493"/>
      <c r="EL5" s="493"/>
      <c r="EM5" s="493"/>
      <c r="EN5" s="493"/>
      <c r="EO5" s="493"/>
      <c r="EP5" s="493"/>
      <c r="EQ5" s="493"/>
      <c r="ER5" s="493"/>
      <c r="ES5" s="493"/>
      <c r="ET5" s="493"/>
      <c r="EU5" s="493"/>
      <c r="EV5" s="493"/>
      <c r="EW5" s="493"/>
      <c r="EX5" s="493"/>
      <c r="EY5" s="493"/>
      <c r="EZ5" s="493"/>
      <c r="FA5" s="493"/>
      <c r="FB5" s="493"/>
      <c r="FC5" s="493"/>
      <c r="FD5" s="493"/>
      <c r="FE5" s="493"/>
    </row>
    <row r="7" spans="1:161" s="115" customFormat="1" ht="15" x14ac:dyDescent="0.25">
      <c r="A7" s="494" t="s">
        <v>245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494"/>
      <c r="BW7" s="494"/>
      <c r="BX7" s="494"/>
      <c r="BY7" s="494"/>
      <c r="BZ7" s="494"/>
      <c r="CA7" s="494"/>
      <c r="CB7" s="494"/>
      <c r="CC7" s="494"/>
      <c r="CD7" s="494"/>
      <c r="CE7" s="494"/>
      <c r="CF7" s="494"/>
      <c r="CG7" s="494"/>
      <c r="CH7" s="494"/>
      <c r="CI7" s="494"/>
      <c r="CJ7" s="494"/>
      <c r="CK7" s="494"/>
      <c r="CL7" s="494"/>
      <c r="CM7" s="494"/>
      <c r="CN7" s="494"/>
      <c r="CO7" s="494"/>
      <c r="CP7" s="494"/>
      <c r="CQ7" s="494"/>
      <c r="CR7" s="494"/>
      <c r="CS7" s="494"/>
      <c r="CT7" s="494"/>
      <c r="CU7" s="494"/>
      <c r="CV7" s="494"/>
      <c r="CW7" s="494"/>
      <c r="CX7" s="494"/>
      <c r="CY7" s="494"/>
      <c r="CZ7" s="494"/>
      <c r="DA7" s="494"/>
      <c r="DB7" s="494"/>
      <c r="DC7" s="494"/>
      <c r="DD7" s="494"/>
      <c r="DE7" s="494"/>
      <c r="DF7" s="494"/>
      <c r="DG7" s="494"/>
      <c r="DH7" s="494"/>
      <c r="DI7" s="494"/>
      <c r="DJ7" s="494"/>
      <c r="DK7" s="494"/>
      <c r="DL7" s="494"/>
      <c r="DM7" s="494"/>
      <c r="DN7" s="494"/>
      <c r="DO7" s="494"/>
      <c r="DP7" s="494"/>
      <c r="DQ7" s="494"/>
      <c r="DR7" s="494"/>
      <c r="DS7" s="494"/>
      <c r="DT7" s="494"/>
      <c r="DU7" s="494"/>
      <c r="DV7" s="494"/>
      <c r="DW7" s="494"/>
      <c r="DX7" s="494"/>
      <c r="DY7" s="494"/>
      <c r="DZ7" s="494"/>
      <c r="EA7" s="494"/>
      <c r="EB7" s="494"/>
      <c r="EC7" s="494"/>
      <c r="ED7" s="494"/>
      <c r="EE7" s="494"/>
      <c r="EF7" s="494"/>
      <c r="EG7" s="494"/>
      <c r="EH7" s="494"/>
      <c r="EI7" s="494"/>
      <c r="EJ7" s="494"/>
      <c r="EK7" s="494"/>
      <c r="EL7" s="494"/>
      <c r="EM7" s="494"/>
      <c r="EN7" s="494"/>
      <c r="EO7" s="494"/>
      <c r="EP7" s="494"/>
      <c r="EQ7" s="494"/>
      <c r="ER7" s="494"/>
      <c r="ES7" s="494"/>
      <c r="ET7" s="494"/>
      <c r="EU7" s="494"/>
      <c r="EV7" s="494"/>
      <c r="EW7" s="494"/>
      <c r="EX7" s="494"/>
      <c r="EY7" s="494"/>
      <c r="EZ7" s="494"/>
      <c r="FA7" s="494"/>
      <c r="FB7" s="494"/>
      <c r="FC7" s="494"/>
      <c r="FD7" s="494"/>
      <c r="FE7" s="494"/>
    </row>
    <row r="8" spans="1:161" ht="6" customHeight="1" x14ac:dyDescent="0.2"/>
    <row r="9" spans="1:161" s="313" customFormat="1" ht="14.25" x14ac:dyDescent="0.2">
      <c r="A9" s="313" t="s">
        <v>246</v>
      </c>
      <c r="X9" s="495" t="s">
        <v>712</v>
      </c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DX9" s="495"/>
      <c r="DY9" s="495"/>
      <c r="DZ9" s="495"/>
      <c r="EA9" s="495"/>
      <c r="EB9" s="495"/>
      <c r="EC9" s="495"/>
      <c r="ED9" s="495"/>
      <c r="EE9" s="495"/>
      <c r="EF9" s="495"/>
      <c r="EG9" s="495"/>
      <c r="EH9" s="495"/>
      <c r="EI9" s="495"/>
      <c r="EJ9" s="495"/>
      <c r="EK9" s="495"/>
      <c r="EL9" s="495"/>
      <c r="EM9" s="495"/>
      <c r="EN9" s="495"/>
      <c r="EO9" s="495"/>
      <c r="EP9" s="495"/>
      <c r="EQ9" s="495"/>
      <c r="ER9" s="495"/>
      <c r="ES9" s="495"/>
      <c r="ET9" s="495"/>
      <c r="EU9" s="495"/>
      <c r="EV9" s="495"/>
      <c r="EW9" s="495"/>
      <c r="EX9" s="495"/>
      <c r="EY9" s="495"/>
      <c r="EZ9" s="495"/>
      <c r="FA9" s="495"/>
      <c r="FB9" s="495"/>
      <c r="FC9" s="495"/>
      <c r="FD9" s="495"/>
      <c r="FE9" s="495"/>
    </row>
    <row r="10" spans="1:161" s="313" customFormat="1" ht="14.25" x14ac:dyDescent="0.2"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</row>
    <row r="11" spans="1:161" s="313" customFormat="1" ht="14.25" x14ac:dyDescent="0.2">
      <c r="A11" s="496" t="s">
        <v>247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7">
        <v>2</v>
      </c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D11" s="497"/>
      <c r="FE11" s="497"/>
    </row>
    <row r="13" spans="1:161" s="115" customFormat="1" ht="15" x14ac:dyDescent="0.25">
      <c r="A13" s="494" t="s">
        <v>248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  <c r="AQ13" s="494"/>
      <c r="AR13" s="494"/>
      <c r="AS13" s="494"/>
      <c r="AT13" s="494"/>
      <c r="AU13" s="494"/>
      <c r="AV13" s="494"/>
      <c r="AW13" s="494"/>
      <c r="AX13" s="494"/>
      <c r="AY13" s="494"/>
      <c r="AZ13" s="494"/>
      <c r="BA13" s="494"/>
      <c r="BB13" s="494"/>
      <c r="BC13" s="494"/>
      <c r="BD13" s="494"/>
      <c r="BE13" s="494"/>
      <c r="BF13" s="494"/>
      <c r="BG13" s="494"/>
      <c r="BH13" s="494"/>
      <c r="BI13" s="494"/>
      <c r="BJ13" s="494"/>
      <c r="BK13" s="494"/>
      <c r="BL13" s="494"/>
      <c r="BM13" s="494"/>
      <c r="BN13" s="494"/>
      <c r="BO13" s="494"/>
      <c r="BP13" s="494"/>
      <c r="BQ13" s="494"/>
      <c r="BR13" s="494"/>
      <c r="BS13" s="494"/>
      <c r="BT13" s="494"/>
      <c r="BU13" s="494"/>
      <c r="BV13" s="494"/>
      <c r="BW13" s="494"/>
      <c r="BX13" s="494"/>
      <c r="BY13" s="494"/>
      <c r="BZ13" s="494"/>
      <c r="CA13" s="494"/>
      <c r="CB13" s="494"/>
      <c r="CC13" s="494"/>
      <c r="CD13" s="494"/>
      <c r="CE13" s="494"/>
      <c r="CF13" s="494"/>
      <c r="CG13" s="494"/>
      <c r="CH13" s="494"/>
      <c r="CI13" s="494"/>
      <c r="CJ13" s="494"/>
      <c r="CK13" s="494"/>
      <c r="CL13" s="494"/>
      <c r="CM13" s="494"/>
      <c r="CN13" s="494"/>
      <c r="CO13" s="494"/>
      <c r="CP13" s="494"/>
      <c r="CQ13" s="494"/>
      <c r="CR13" s="494"/>
      <c r="CS13" s="494"/>
      <c r="CT13" s="494"/>
      <c r="CU13" s="494"/>
      <c r="CV13" s="494"/>
      <c r="CW13" s="494"/>
      <c r="CX13" s="494"/>
      <c r="CY13" s="494"/>
      <c r="CZ13" s="494"/>
      <c r="DA13" s="494"/>
      <c r="DB13" s="494"/>
      <c r="DC13" s="494"/>
      <c r="DD13" s="494"/>
      <c r="DE13" s="494"/>
      <c r="DF13" s="494"/>
      <c r="DG13" s="494"/>
      <c r="DH13" s="494"/>
      <c r="DI13" s="494"/>
      <c r="DJ13" s="494"/>
      <c r="DK13" s="494"/>
      <c r="DL13" s="494"/>
      <c r="DM13" s="494"/>
      <c r="DN13" s="494"/>
      <c r="DO13" s="494"/>
      <c r="DP13" s="494"/>
      <c r="DQ13" s="494"/>
      <c r="DR13" s="494"/>
      <c r="DS13" s="494"/>
      <c r="DT13" s="494"/>
      <c r="DU13" s="494"/>
      <c r="DV13" s="494"/>
      <c r="DW13" s="494"/>
      <c r="DX13" s="494"/>
      <c r="DY13" s="494"/>
      <c r="DZ13" s="494"/>
      <c r="EA13" s="494"/>
      <c r="EB13" s="494"/>
      <c r="EC13" s="494"/>
      <c r="ED13" s="494"/>
      <c r="EE13" s="494"/>
      <c r="EF13" s="494"/>
      <c r="EG13" s="494"/>
      <c r="EH13" s="494"/>
      <c r="EI13" s="494"/>
      <c r="EJ13" s="494"/>
      <c r="EK13" s="494"/>
      <c r="EL13" s="494"/>
      <c r="EM13" s="494"/>
      <c r="EN13" s="494"/>
      <c r="EO13" s="494"/>
      <c r="EP13" s="494"/>
      <c r="EQ13" s="494"/>
      <c r="ER13" s="494"/>
      <c r="ES13" s="494"/>
      <c r="ET13" s="494"/>
      <c r="EU13" s="494"/>
      <c r="EV13" s="494"/>
      <c r="EW13" s="494"/>
      <c r="EX13" s="494"/>
      <c r="EY13" s="494"/>
      <c r="EZ13" s="494"/>
      <c r="FA13" s="494"/>
      <c r="FB13" s="494"/>
      <c r="FC13" s="494"/>
      <c r="FD13" s="494"/>
      <c r="FE13" s="494"/>
    </row>
    <row r="15" spans="1:161" s="312" customFormat="1" x14ac:dyDescent="0.25">
      <c r="A15" s="503" t="s">
        <v>249</v>
      </c>
      <c r="B15" s="504"/>
      <c r="C15" s="504"/>
      <c r="D15" s="504"/>
      <c r="E15" s="504"/>
      <c r="F15" s="505"/>
      <c r="G15" s="503" t="s">
        <v>250</v>
      </c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5"/>
      <c r="Y15" s="503" t="s">
        <v>251</v>
      </c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5"/>
      <c r="AO15" s="512" t="s">
        <v>252</v>
      </c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3"/>
      <c r="BT15" s="513"/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E15" s="513"/>
      <c r="CF15" s="513"/>
      <c r="CG15" s="513"/>
      <c r="CH15" s="513"/>
      <c r="CI15" s="513"/>
      <c r="CJ15" s="513"/>
      <c r="CK15" s="513"/>
      <c r="CL15" s="513"/>
      <c r="CM15" s="513"/>
      <c r="CN15" s="513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3"/>
      <c r="DE15" s="513"/>
      <c r="DF15" s="513"/>
      <c r="DG15" s="513"/>
      <c r="DH15" s="514"/>
      <c r="DI15" s="503" t="s">
        <v>253</v>
      </c>
      <c r="DJ15" s="504"/>
      <c r="DK15" s="504"/>
      <c r="DL15" s="504"/>
      <c r="DM15" s="504"/>
      <c r="DN15" s="504"/>
      <c r="DO15" s="504"/>
      <c r="DP15" s="504"/>
      <c r="DQ15" s="504"/>
      <c r="DR15" s="504"/>
      <c r="DS15" s="504"/>
      <c r="DT15" s="504"/>
      <c r="DU15" s="504"/>
      <c r="DV15" s="504"/>
      <c r="DW15" s="504"/>
      <c r="DX15" s="505"/>
      <c r="DY15" s="503" t="s">
        <v>254</v>
      </c>
      <c r="DZ15" s="504"/>
      <c r="EA15" s="504"/>
      <c r="EB15" s="504"/>
      <c r="EC15" s="504"/>
      <c r="ED15" s="504"/>
      <c r="EE15" s="504"/>
      <c r="EF15" s="504"/>
      <c r="EG15" s="504"/>
      <c r="EH15" s="504"/>
      <c r="EI15" s="504"/>
      <c r="EJ15" s="504"/>
      <c r="EK15" s="504"/>
      <c r="EL15" s="504"/>
      <c r="EM15" s="504"/>
      <c r="EN15" s="505"/>
      <c r="EO15" s="503" t="s">
        <v>255</v>
      </c>
      <c r="EP15" s="504"/>
      <c r="EQ15" s="504"/>
      <c r="ER15" s="504"/>
      <c r="ES15" s="504"/>
      <c r="ET15" s="504"/>
      <c r="EU15" s="504"/>
      <c r="EV15" s="504"/>
      <c r="EW15" s="504"/>
      <c r="EX15" s="504"/>
      <c r="EY15" s="504"/>
      <c r="EZ15" s="504"/>
      <c r="FA15" s="504"/>
      <c r="FB15" s="504"/>
      <c r="FC15" s="504"/>
      <c r="FD15" s="504"/>
      <c r="FE15" s="505"/>
    </row>
    <row r="16" spans="1:161" s="312" customFormat="1" x14ac:dyDescent="0.25">
      <c r="A16" s="506"/>
      <c r="B16" s="507"/>
      <c r="C16" s="507"/>
      <c r="D16" s="507"/>
      <c r="E16" s="507"/>
      <c r="F16" s="508"/>
      <c r="G16" s="506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8"/>
      <c r="Y16" s="506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8"/>
      <c r="AO16" s="503" t="s">
        <v>3</v>
      </c>
      <c r="AP16" s="504"/>
      <c r="AQ16" s="504"/>
      <c r="AR16" s="504"/>
      <c r="AS16" s="504"/>
      <c r="AT16" s="504"/>
      <c r="AU16" s="504"/>
      <c r="AV16" s="504"/>
      <c r="AW16" s="504"/>
      <c r="AX16" s="504"/>
      <c r="AY16" s="504"/>
      <c r="AZ16" s="504"/>
      <c r="BA16" s="504"/>
      <c r="BB16" s="504"/>
      <c r="BC16" s="504"/>
      <c r="BD16" s="504"/>
      <c r="BE16" s="505"/>
      <c r="BF16" s="512" t="s">
        <v>4</v>
      </c>
      <c r="BG16" s="513"/>
      <c r="BH16" s="513"/>
      <c r="BI16" s="513"/>
      <c r="BJ16" s="513"/>
      <c r="BK16" s="513"/>
      <c r="BL16" s="513"/>
      <c r="BM16" s="513"/>
      <c r="BN16" s="513"/>
      <c r="BO16" s="513"/>
      <c r="BP16" s="513"/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  <c r="CA16" s="513"/>
      <c r="CB16" s="513"/>
      <c r="CC16" s="513"/>
      <c r="CD16" s="513"/>
      <c r="CE16" s="513"/>
      <c r="CF16" s="513"/>
      <c r="CG16" s="513"/>
      <c r="CH16" s="513"/>
      <c r="CI16" s="513"/>
      <c r="CJ16" s="513"/>
      <c r="CK16" s="513"/>
      <c r="CL16" s="513"/>
      <c r="CM16" s="513"/>
      <c r="CN16" s="513"/>
      <c r="CO16" s="513"/>
      <c r="CP16" s="513"/>
      <c r="CQ16" s="513"/>
      <c r="CR16" s="513"/>
      <c r="CS16" s="513"/>
      <c r="CT16" s="513"/>
      <c r="CU16" s="513"/>
      <c r="CV16" s="513"/>
      <c r="CW16" s="513"/>
      <c r="CX16" s="513"/>
      <c r="CY16" s="513"/>
      <c r="CZ16" s="513"/>
      <c r="DA16" s="513"/>
      <c r="DB16" s="513"/>
      <c r="DC16" s="513"/>
      <c r="DD16" s="513"/>
      <c r="DE16" s="513"/>
      <c r="DF16" s="513"/>
      <c r="DG16" s="513"/>
      <c r="DH16" s="514"/>
      <c r="DI16" s="506"/>
      <c r="DJ16" s="507"/>
      <c r="DK16" s="507"/>
      <c r="DL16" s="507"/>
      <c r="DM16" s="507"/>
      <c r="DN16" s="507"/>
      <c r="DO16" s="507"/>
      <c r="DP16" s="507"/>
      <c r="DQ16" s="507"/>
      <c r="DR16" s="507"/>
      <c r="DS16" s="507"/>
      <c r="DT16" s="507"/>
      <c r="DU16" s="507"/>
      <c r="DV16" s="507"/>
      <c r="DW16" s="507"/>
      <c r="DX16" s="508"/>
      <c r="DY16" s="506"/>
      <c r="DZ16" s="507"/>
      <c r="EA16" s="507"/>
      <c r="EB16" s="507"/>
      <c r="EC16" s="507"/>
      <c r="ED16" s="507"/>
      <c r="EE16" s="507"/>
      <c r="EF16" s="507"/>
      <c r="EG16" s="507"/>
      <c r="EH16" s="507"/>
      <c r="EI16" s="507"/>
      <c r="EJ16" s="507"/>
      <c r="EK16" s="507"/>
      <c r="EL16" s="507"/>
      <c r="EM16" s="507"/>
      <c r="EN16" s="508"/>
      <c r="EO16" s="506"/>
      <c r="EP16" s="507"/>
      <c r="EQ16" s="507"/>
      <c r="ER16" s="507"/>
      <c r="ES16" s="507"/>
      <c r="ET16" s="507"/>
      <c r="EU16" s="507"/>
      <c r="EV16" s="507"/>
      <c r="EW16" s="507"/>
      <c r="EX16" s="507"/>
      <c r="EY16" s="507"/>
      <c r="EZ16" s="507"/>
      <c r="FA16" s="507"/>
      <c r="FB16" s="507"/>
      <c r="FC16" s="507"/>
      <c r="FD16" s="507"/>
      <c r="FE16" s="508"/>
    </row>
    <row r="17" spans="1:186" s="312" customFormat="1" ht="39.75" customHeight="1" x14ac:dyDescent="0.25">
      <c r="A17" s="509"/>
      <c r="B17" s="510"/>
      <c r="C17" s="510"/>
      <c r="D17" s="510"/>
      <c r="E17" s="510"/>
      <c r="F17" s="511"/>
      <c r="G17" s="509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1"/>
      <c r="Y17" s="509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1"/>
      <c r="AO17" s="509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1"/>
      <c r="BF17" s="490" t="s">
        <v>256</v>
      </c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/>
      <c r="BX17" s="490" t="s">
        <v>257</v>
      </c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 t="s">
        <v>258</v>
      </c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0"/>
      <c r="DF17" s="490"/>
      <c r="DG17" s="490"/>
      <c r="DH17" s="490"/>
      <c r="DI17" s="509"/>
      <c r="DJ17" s="510"/>
      <c r="DK17" s="510"/>
      <c r="DL17" s="510"/>
      <c r="DM17" s="510"/>
      <c r="DN17" s="510"/>
      <c r="DO17" s="510"/>
      <c r="DP17" s="510"/>
      <c r="DQ17" s="510"/>
      <c r="DR17" s="510"/>
      <c r="DS17" s="510"/>
      <c r="DT17" s="510"/>
      <c r="DU17" s="510"/>
      <c r="DV17" s="510"/>
      <c r="DW17" s="510"/>
      <c r="DX17" s="511"/>
      <c r="DY17" s="509"/>
      <c r="DZ17" s="510"/>
      <c r="EA17" s="510"/>
      <c r="EB17" s="510"/>
      <c r="EC17" s="510"/>
      <c r="ED17" s="510"/>
      <c r="EE17" s="510"/>
      <c r="EF17" s="510"/>
      <c r="EG17" s="510"/>
      <c r="EH17" s="510"/>
      <c r="EI17" s="510"/>
      <c r="EJ17" s="510"/>
      <c r="EK17" s="510"/>
      <c r="EL17" s="510"/>
      <c r="EM17" s="510"/>
      <c r="EN17" s="511"/>
      <c r="EO17" s="509"/>
      <c r="EP17" s="510"/>
      <c r="EQ17" s="510"/>
      <c r="ER17" s="510"/>
      <c r="ES17" s="510"/>
      <c r="ET17" s="510"/>
      <c r="EU17" s="510"/>
      <c r="EV17" s="510"/>
      <c r="EW17" s="510"/>
      <c r="EX17" s="510"/>
      <c r="EY17" s="510"/>
      <c r="EZ17" s="510"/>
      <c r="FA17" s="510"/>
      <c r="FB17" s="510"/>
      <c r="FC17" s="510"/>
      <c r="FD17" s="510"/>
      <c r="FE17" s="511"/>
    </row>
    <row r="18" spans="1:186" s="122" customFormat="1" x14ac:dyDescent="0.25">
      <c r="A18" s="491">
        <v>1</v>
      </c>
      <c r="B18" s="491"/>
      <c r="C18" s="491"/>
      <c r="D18" s="491"/>
      <c r="E18" s="491"/>
      <c r="F18" s="491"/>
      <c r="G18" s="491">
        <v>2</v>
      </c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>
        <v>3</v>
      </c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>
        <v>4</v>
      </c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1"/>
      <c r="BF18" s="491">
        <v>5</v>
      </c>
      <c r="BG18" s="491"/>
      <c r="BH18" s="491"/>
      <c r="BI18" s="491"/>
      <c r="BJ18" s="491"/>
      <c r="BK18" s="491"/>
      <c r="BL18" s="491"/>
      <c r="BM18" s="491"/>
      <c r="BN18" s="491"/>
      <c r="BO18" s="491"/>
      <c r="BP18" s="491"/>
      <c r="BQ18" s="491"/>
      <c r="BR18" s="491"/>
      <c r="BS18" s="491"/>
      <c r="BT18" s="491"/>
      <c r="BU18" s="491"/>
      <c r="BV18" s="491"/>
      <c r="BW18" s="491"/>
      <c r="BX18" s="491">
        <v>6</v>
      </c>
      <c r="BY18" s="491"/>
      <c r="BZ18" s="491"/>
      <c r="CA18" s="491"/>
      <c r="CB18" s="491"/>
      <c r="CC18" s="491"/>
      <c r="CD18" s="491"/>
      <c r="CE18" s="491"/>
      <c r="CF18" s="491"/>
      <c r="CG18" s="491"/>
      <c r="CH18" s="491"/>
      <c r="CI18" s="491"/>
      <c r="CJ18" s="491"/>
      <c r="CK18" s="491"/>
      <c r="CL18" s="491"/>
      <c r="CM18" s="491"/>
      <c r="CN18" s="491"/>
      <c r="CO18" s="491"/>
      <c r="CP18" s="491"/>
      <c r="CQ18" s="491">
        <v>7</v>
      </c>
      <c r="CR18" s="491"/>
      <c r="CS18" s="491"/>
      <c r="CT18" s="491"/>
      <c r="CU18" s="491"/>
      <c r="CV18" s="491"/>
      <c r="CW18" s="491"/>
      <c r="CX18" s="491"/>
      <c r="CY18" s="491"/>
      <c r="CZ18" s="491"/>
      <c r="DA18" s="491"/>
      <c r="DB18" s="491"/>
      <c r="DC18" s="491"/>
      <c r="DD18" s="491"/>
      <c r="DE18" s="491"/>
      <c r="DF18" s="491"/>
      <c r="DG18" s="491"/>
      <c r="DH18" s="491"/>
      <c r="DI18" s="491">
        <v>8</v>
      </c>
      <c r="DJ18" s="491"/>
      <c r="DK18" s="491"/>
      <c r="DL18" s="491"/>
      <c r="DM18" s="491"/>
      <c r="DN18" s="491"/>
      <c r="DO18" s="491"/>
      <c r="DP18" s="491"/>
      <c r="DQ18" s="491"/>
      <c r="DR18" s="491"/>
      <c r="DS18" s="491"/>
      <c r="DT18" s="491"/>
      <c r="DU18" s="491"/>
      <c r="DV18" s="491"/>
      <c r="DW18" s="491"/>
      <c r="DX18" s="491"/>
      <c r="DY18" s="491">
        <v>9</v>
      </c>
      <c r="DZ18" s="491"/>
      <c r="EA18" s="491"/>
      <c r="EB18" s="491"/>
      <c r="EC18" s="491"/>
      <c r="ED18" s="491"/>
      <c r="EE18" s="491"/>
      <c r="EF18" s="491"/>
      <c r="EG18" s="491"/>
      <c r="EH18" s="491"/>
      <c r="EI18" s="491"/>
      <c r="EJ18" s="491"/>
      <c r="EK18" s="491"/>
      <c r="EL18" s="491"/>
      <c r="EM18" s="491"/>
      <c r="EN18" s="491"/>
      <c r="EO18" s="491">
        <v>10</v>
      </c>
      <c r="EP18" s="491"/>
      <c r="EQ18" s="491"/>
      <c r="ER18" s="491"/>
      <c r="ES18" s="491"/>
      <c r="ET18" s="491"/>
      <c r="EU18" s="491"/>
      <c r="EV18" s="491"/>
      <c r="EW18" s="491"/>
      <c r="EX18" s="491"/>
      <c r="EY18" s="491"/>
      <c r="EZ18" s="491"/>
      <c r="FA18" s="491"/>
      <c r="FB18" s="491"/>
      <c r="FC18" s="491"/>
      <c r="FD18" s="491"/>
      <c r="FE18" s="491"/>
    </row>
    <row r="19" spans="1:186" s="122" customFormat="1" ht="42" customHeight="1" x14ac:dyDescent="0.25">
      <c r="A19" s="484" t="s">
        <v>282</v>
      </c>
      <c r="B19" s="484"/>
      <c r="C19" s="484"/>
      <c r="D19" s="484"/>
      <c r="E19" s="484"/>
      <c r="F19" s="484"/>
      <c r="G19" s="485" t="s">
        <v>637</v>
      </c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6">
        <v>6</v>
      </c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3">
        <f>BF19+BX19+CQ19</f>
        <v>804.6</v>
      </c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83"/>
      <c r="BE19" s="483"/>
      <c r="BF19" s="483">
        <v>0</v>
      </c>
      <c r="BG19" s="483"/>
      <c r="BH19" s="483"/>
      <c r="BI19" s="483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>
        <f t="shared" ref="BX19" si="0">(BF19+CQ19)*80%</f>
        <v>357.6</v>
      </c>
      <c r="BY19" s="483"/>
      <c r="BZ19" s="483"/>
      <c r="CA19" s="483"/>
      <c r="CB19" s="483"/>
      <c r="CC19" s="483"/>
      <c r="CD19" s="483"/>
      <c r="CE19" s="483"/>
      <c r="CF19" s="483"/>
      <c r="CG19" s="483"/>
      <c r="CH19" s="483"/>
      <c r="CI19" s="483"/>
      <c r="CJ19" s="483"/>
      <c r="CK19" s="483"/>
      <c r="CL19" s="483"/>
      <c r="CM19" s="483"/>
      <c r="CN19" s="483"/>
      <c r="CO19" s="483"/>
      <c r="CP19" s="483"/>
      <c r="CQ19" s="483">
        <v>447</v>
      </c>
      <c r="CR19" s="483"/>
      <c r="CS19" s="483"/>
      <c r="CT19" s="483"/>
      <c r="CU19" s="483"/>
      <c r="CV19" s="483"/>
      <c r="CW19" s="483"/>
      <c r="CX19" s="483"/>
      <c r="CY19" s="483"/>
      <c r="CZ19" s="483"/>
      <c r="DA19" s="483"/>
      <c r="DB19" s="483"/>
      <c r="DC19" s="483"/>
      <c r="DD19" s="483"/>
      <c r="DE19" s="483"/>
      <c r="DF19" s="483"/>
      <c r="DG19" s="483"/>
      <c r="DH19" s="483"/>
      <c r="DI19" s="482">
        <v>0</v>
      </c>
      <c r="DJ19" s="482"/>
      <c r="DK19" s="482"/>
      <c r="DL19" s="482"/>
      <c r="DM19" s="482"/>
      <c r="DN19" s="482"/>
      <c r="DO19" s="482"/>
      <c r="DP19" s="482"/>
      <c r="DQ19" s="482"/>
      <c r="DR19" s="482"/>
      <c r="DS19" s="482"/>
      <c r="DT19" s="482"/>
      <c r="DU19" s="482"/>
      <c r="DV19" s="482"/>
      <c r="DW19" s="482"/>
      <c r="DX19" s="482"/>
      <c r="DY19" s="483">
        <f t="shared" ref="DY19" si="1">(BF19+CQ19)*50%</f>
        <v>223.5</v>
      </c>
      <c r="DZ19" s="483"/>
      <c r="EA19" s="483"/>
      <c r="EB19" s="483"/>
      <c r="EC19" s="483"/>
      <c r="ED19" s="483"/>
      <c r="EE19" s="483"/>
      <c r="EF19" s="483"/>
      <c r="EG19" s="483"/>
      <c r="EH19" s="483"/>
      <c r="EI19" s="483"/>
      <c r="EJ19" s="483"/>
      <c r="EK19" s="483"/>
      <c r="EL19" s="483"/>
      <c r="EM19" s="483"/>
      <c r="EN19" s="483"/>
      <c r="EO19" s="483">
        <f>((AO19+DY19)*12)*Y19</f>
        <v>74023.199999999997</v>
      </c>
      <c r="EP19" s="483"/>
      <c r="EQ19" s="483"/>
      <c r="ER19" s="483"/>
      <c r="ES19" s="483"/>
      <c r="ET19" s="483"/>
      <c r="EU19" s="483"/>
      <c r="EV19" s="483"/>
      <c r="EW19" s="483"/>
      <c r="EX19" s="483"/>
      <c r="EY19" s="483"/>
      <c r="EZ19" s="483"/>
      <c r="FA19" s="483"/>
      <c r="FB19" s="483"/>
      <c r="FC19" s="483"/>
      <c r="FD19" s="483"/>
      <c r="FE19" s="483"/>
      <c r="FF19" s="254"/>
      <c r="FG19" s="254"/>
      <c r="FH19" s="254"/>
      <c r="FI19" s="254"/>
      <c r="FJ19" s="254"/>
    </row>
    <row r="20" spans="1:186" s="122" customFormat="1" ht="13.5" customHeight="1" x14ac:dyDescent="0.25">
      <c r="A20" s="484" t="s">
        <v>293</v>
      </c>
      <c r="B20" s="484"/>
      <c r="C20" s="484"/>
      <c r="D20" s="484"/>
      <c r="E20" s="484"/>
      <c r="F20" s="484"/>
      <c r="G20" s="485" t="s">
        <v>711</v>
      </c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6">
        <v>1</v>
      </c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3">
        <f>BF20+BX20+CQ20</f>
        <v>17346.306211199997</v>
      </c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483"/>
      <c r="BF20" s="483">
        <v>5491</v>
      </c>
      <c r="BG20" s="483"/>
      <c r="BH20" s="483"/>
      <c r="BI20" s="483"/>
      <c r="BJ20" s="483"/>
      <c r="BK20" s="483"/>
      <c r="BL20" s="483"/>
      <c r="BM20" s="483"/>
      <c r="BN20" s="483"/>
      <c r="BO20" s="483"/>
      <c r="BP20" s="483"/>
      <c r="BQ20" s="483"/>
      <c r="BR20" s="483"/>
      <c r="BS20" s="483"/>
      <c r="BT20" s="483"/>
      <c r="BU20" s="483"/>
      <c r="BV20" s="483"/>
      <c r="BW20" s="483"/>
      <c r="BX20" s="483">
        <f>(BF20+CQ20)*80%</f>
        <v>7709.4694271999997</v>
      </c>
      <c r="BY20" s="483"/>
      <c r="BZ20" s="483"/>
      <c r="CA20" s="483"/>
      <c r="CB20" s="483"/>
      <c r="CC20" s="483"/>
      <c r="CD20" s="483"/>
      <c r="CE20" s="483"/>
      <c r="CF20" s="483"/>
      <c r="CG20" s="483"/>
      <c r="CH20" s="483"/>
      <c r="CI20" s="483"/>
      <c r="CJ20" s="483"/>
      <c r="CK20" s="483"/>
      <c r="CL20" s="483"/>
      <c r="CM20" s="483"/>
      <c r="CN20" s="483"/>
      <c r="CO20" s="483"/>
      <c r="CP20" s="483"/>
      <c r="CQ20" s="483">
        <f>BF20*75.5024%</f>
        <v>4145.8367839999992</v>
      </c>
      <c r="CR20" s="483"/>
      <c r="CS20" s="483"/>
      <c r="CT20" s="483"/>
      <c r="CU20" s="483"/>
      <c r="CV20" s="483"/>
      <c r="CW20" s="483"/>
      <c r="CX20" s="483"/>
      <c r="CY20" s="483"/>
      <c r="CZ20" s="483"/>
      <c r="DA20" s="483"/>
      <c r="DB20" s="483"/>
      <c r="DC20" s="483"/>
      <c r="DD20" s="483"/>
      <c r="DE20" s="483"/>
      <c r="DF20" s="483"/>
      <c r="DG20" s="483"/>
      <c r="DH20" s="483"/>
      <c r="DI20" s="482">
        <v>75.5</v>
      </c>
      <c r="DJ20" s="482"/>
      <c r="DK20" s="482"/>
      <c r="DL20" s="482"/>
      <c r="DM20" s="482"/>
      <c r="DN20" s="482"/>
      <c r="DO20" s="482"/>
      <c r="DP20" s="482"/>
      <c r="DQ20" s="482"/>
      <c r="DR20" s="482"/>
      <c r="DS20" s="482"/>
      <c r="DT20" s="482"/>
      <c r="DU20" s="482"/>
      <c r="DV20" s="482"/>
      <c r="DW20" s="482"/>
      <c r="DX20" s="482"/>
      <c r="DY20" s="483">
        <f>(BF20+CQ20)*50%</f>
        <v>4818.4183919999996</v>
      </c>
      <c r="DZ20" s="483"/>
      <c r="EA20" s="483"/>
      <c r="EB20" s="483"/>
      <c r="EC20" s="483"/>
      <c r="ED20" s="483"/>
      <c r="EE20" s="483"/>
      <c r="EF20" s="483"/>
      <c r="EG20" s="483"/>
      <c r="EH20" s="483"/>
      <c r="EI20" s="483"/>
      <c r="EJ20" s="483"/>
      <c r="EK20" s="483"/>
      <c r="EL20" s="483"/>
      <c r="EM20" s="483"/>
      <c r="EN20" s="483"/>
      <c r="EO20" s="483">
        <f>((AO20+DY20)*Y20+0.01)*12-0.02</f>
        <v>265976.79523839994</v>
      </c>
      <c r="EP20" s="483"/>
      <c r="EQ20" s="483"/>
      <c r="ER20" s="483"/>
      <c r="ES20" s="483"/>
      <c r="ET20" s="483"/>
      <c r="EU20" s="483"/>
      <c r="EV20" s="483"/>
      <c r="EW20" s="483"/>
      <c r="EX20" s="483"/>
      <c r="EY20" s="483"/>
      <c r="EZ20" s="483"/>
      <c r="FA20" s="483"/>
      <c r="FB20" s="483"/>
      <c r="FC20" s="483"/>
      <c r="FD20" s="483"/>
      <c r="FE20" s="483"/>
      <c r="FF20" s="254"/>
      <c r="FG20" s="254"/>
      <c r="FH20" s="254"/>
      <c r="FI20" s="254"/>
      <c r="FJ20" s="254"/>
    </row>
    <row r="21" spans="1:186" s="123" customFormat="1" ht="24.75" customHeight="1" x14ac:dyDescent="0.25">
      <c r="A21" s="487" t="s">
        <v>259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9"/>
      <c r="Y21" s="480" t="s">
        <v>7</v>
      </c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1">
        <f>SUM(AO19:BE20)</f>
        <v>18150.906211199996</v>
      </c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480"/>
      <c r="BE21" s="480"/>
      <c r="BF21" s="480" t="s">
        <v>7</v>
      </c>
      <c r="BG21" s="480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/>
      <c r="BT21" s="480"/>
      <c r="BU21" s="480"/>
      <c r="BV21" s="480"/>
      <c r="BW21" s="480"/>
      <c r="BX21" s="480" t="s">
        <v>7</v>
      </c>
      <c r="BY21" s="480"/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J21" s="480"/>
      <c r="CK21" s="480"/>
      <c r="CL21" s="480"/>
      <c r="CM21" s="480"/>
      <c r="CN21" s="480"/>
      <c r="CO21" s="480"/>
      <c r="CP21" s="480"/>
      <c r="CQ21" s="481">
        <f>SUM(CQ19:DH20)</f>
        <v>4592.8367839999992</v>
      </c>
      <c r="CR21" s="480"/>
      <c r="CS21" s="480"/>
      <c r="CT21" s="480"/>
      <c r="CU21" s="480"/>
      <c r="CV21" s="480"/>
      <c r="CW21" s="480"/>
      <c r="CX21" s="480"/>
      <c r="CY21" s="480"/>
      <c r="CZ21" s="480"/>
      <c r="DA21" s="480"/>
      <c r="DB21" s="480"/>
      <c r="DC21" s="480"/>
      <c r="DD21" s="480"/>
      <c r="DE21" s="480"/>
      <c r="DF21" s="480"/>
      <c r="DG21" s="480"/>
      <c r="DH21" s="480"/>
      <c r="DI21" s="480" t="s">
        <v>7</v>
      </c>
      <c r="DJ21" s="480"/>
      <c r="DK21" s="480"/>
      <c r="DL21" s="480"/>
      <c r="DM21" s="480"/>
      <c r="DN21" s="480"/>
      <c r="DO21" s="480"/>
      <c r="DP21" s="480"/>
      <c r="DQ21" s="480"/>
      <c r="DR21" s="480"/>
      <c r="DS21" s="480"/>
      <c r="DT21" s="480"/>
      <c r="DU21" s="480"/>
      <c r="DV21" s="480"/>
      <c r="DW21" s="480"/>
      <c r="DX21" s="480"/>
      <c r="DY21" s="480" t="s">
        <v>7</v>
      </c>
      <c r="DZ21" s="480"/>
      <c r="EA21" s="480"/>
      <c r="EB21" s="480"/>
      <c r="EC21" s="480"/>
      <c r="ED21" s="480"/>
      <c r="EE21" s="480"/>
      <c r="EF21" s="480"/>
      <c r="EG21" s="480"/>
      <c r="EH21" s="480"/>
      <c r="EI21" s="480"/>
      <c r="EJ21" s="480"/>
      <c r="EK21" s="480"/>
      <c r="EL21" s="480"/>
      <c r="EM21" s="480"/>
      <c r="EN21" s="480"/>
      <c r="EO21" s="481">
        <f>SUM(EO19:FE20)</f>
        <v>339999.99523839995</v>
      </c>
      <c r="EP21" s="480"/>
      <c r="EQ21" s="480"/>
      <c r="ER21" s="480"/>
      <c r="ES21" s="480"/>
      <c r="ET21" s="480"/>
      <c r="EU21" s="480"/>
      <c r="EV21" s="480"/>
      <c r="EW21" s="480"/>
      <c r="EX21" s="480"/>
      <c r="EY21" s="480"/>
      <c r="EZ21" s="480"/>
      <c r="FA21" s="480"/>
      <c r="FB21" s="480"/>
      <c r="FC21" s="480"/>
      <c r="FD21" s="480"/>
      <c r="FE21" s="480"/>
      <c r="FG21" s="498"/>
      <c r="FH21" s="499"/>
      <c r="FI21" s="499"/>
      <c r="FJ21" s="499"/>
      <c r="FK21" s="499"/>
      <c r="FL21" s="499"/>
      <c r="FM21" s="499"/>
      <c r="FN21" s="499"/>
      <c r="FO21" s="499"/>
      <c r="FP21" s="499"/>
      <c r="FQ21" s="499"/>
      <c r="FR21" s="499"/>
      <c r="FS21" s="499"/>
      <c r="FT21" s="499"/>
      <c r="FU21" s="499"/>
      <c r="FV21" s="499"/>
      <c r="FW21" s="499"/>
      <c r="FX21" s="499"/>
      <c r="FY21" s="499"/>
      <c r="FZ21" s="499"/>
      <c r="GA21" s="499"/>
      <c r="GB21" s="499"/>
      <c r="GC21" s="499"/>
      <c r="GD21" s="499"/>
    </row>
    <row r="22" spans="1:186" ht="15" customHeight="1" x14ac:dyDescent="0.2">
      <c r="A22" s="500" t="s">
        <v>393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  <c r="BC22" s="500"/>
      <c r="BD22" s="500"/>
      <c r="BE22" s="500"/>
      <c r="BF22" s="500"/>
      <c r="BG22" s="500"/>
      <c r="BH22" s="500"/>
      <c r="BI22" s="500"/>
      <c r="BJ22" s="500"/>
      <c r="BK22" s="500"/>
      <c r="BL22" s="500"/>
      <c r="BM22" s="500"/>
      <c r="BN22" s="500"/>
      <c r="BO22" s="500"/>
      <c r="BP22" s="500"/>
      <c r="BQ22" s="500"/>
      <c r="BR22" s="500"/>
      <c r="BS22" s="500"/>
      <c r="BT22" s="500"/>
      <c r="BU22" s="500"/>
      <c r="BV22" s="500"/>
      <c r="BW22" s="500"/>
      <c r="BX22" s="500"/>
      <c r="BY22" s="500"/>
      <c r="BZ22" s="500"/>
      <c r="CA22" s="500"/>
      <c r="CB22" s="500"/>
      <c r="CC22" s="500"/>
      <c r="CD22" s="500"/>
      <c r="CE22" s="500"/>
      <c r="CF22" s="500"/>
      <c r="CG22" s="500"/>
      <c r="CH22" s="500"/>
      <c r="CI22" s="500"/>
      <c r="CJ22" s="500"/>
      <c r="CK22" s="500"/>
      <c r="CL22" s="500"/>
      <c r="CM22" s="500"/>
      <c r="CN22" s="500"/>
      <c r="CO22" s="500"/>
      <c r="CP22" s="500"/>
      <c r="CQ22" s="500"/>
      <c r="CR22" s="500"/>
      <c r="CS22" s="500"/>
      <c r="CT22" s="500"/>
      <c r="CU22" s="500"/>
      <c r="CV22" s="500"/>
      <c r="CW22" s="500"/>
      <c r="CX22" s="500"/>
      <c r="CY22" s="500"/>
      <c r="CZ22" s="500"/>
      <c r="DA22" s="500"/>
      <c r="DB22" s="500"/>
      <c r="DC22" s="500"/>
      <c r="DD22" s="500"/>
      <c r="DE22" s="500"/>
      <c r="DF22" s="500"/>
      <c r="DG22" s="500"/>
      <c r="DH22" s="500"/>
      <c r="DI22" s="500"/>
      <c r="DJ22" s="500"/>
      <c r="DK22" s="500"/>
      <c r="DL22" s="500"/>
      <c r="DM22" s="500"/>
      <c r="DN22" s="500"/>
      <c r="DO22" s="500"/>
      <c r="DP22" s="500"/>
      <c r="DQ22" s="500"/>
      <c r="DR22" s="500"/>
      <c r="DS22" s="500"/>
      <c r="DT22" s="500"/>
      <c r="DU22" s="500"/>
      <c r="DV22" s="500"/>
      <c r="DW22" s="500"/>
      <c r="DX22" s="500"/>
      <c r="DY22" s="500"/>
      <c r="DZ22" s="500"/>
      <c r="EA22" s="500"/>
      <c r="EB22" s="500"/>
      <c r="EC22" s="500"/>
      <c r="ED22" s="500"/>
      <c r="EE22" s="500"/>
      <c r="EF22" s="500"/>
      <c r="EG22" s="500"/>
      <c r="EH22" s="500"/>
      <c r="EI22" s="500"/>
      <c r="EJ22" s="500"/>
      <c r="EK22" s="500"/>
      <c r="EL22" s="500"/>
      <c r="EM22" s="500"/>
      <c r="EN22" s="500"/>
      <c r="EO22" s="500"/>
      <c r="EP22" s="500"/>
      <c r="EQ22" s="500"/>
      <c r="ER22" s="500"/>
      <c r="ES22" s="500"/>
      <c r="ET22" s="500"/>
      <c r="EU22" s="500"/>
      <c r="EV22" s="500"/>
      <c r="EW22" s="500"/>
      <c r="EX22" s="500"/>
      <c r="EY22" s="500"/>
      <c r="EZ22" s="500"/>
      <c r="FA22" s="500"/>
      <c r="FB22" s="500"/>
      <c r="FC22" s="500"/>
      <c r="FD22" s="500"/>
      <c r="FE22" s="500"/>
    </row>
    <row r="23" spans="1:186" x14ac:dyDescent="0.2">
      <c r="A23" s="501"/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  <c r="BB23" s="501"/>
      <c r="BC23" s="501"/>
      <c r="BD23" s="501"/>
      <c r="BE23" s="501"/>
      <c r="BF23" s="501"/>
      <c r="BG23" s="501"/>
      <c r="BH23" s="501"/>
      <c r="BI23" s="501"/>
      <c r="BJ23" s="501"/>
      <c r="BK23" s="501"/>
      <c r="BL23" s="501"/>
      <c r="BM23" s="501"/>
      <c r="BN23" s="501"/>
      <c r="BO23" s="501"/>
      <c r="BP23" s="501"/>
      <c r="BQ23" s="501"/>
      <c r="BR23" s="501"/>
      <c r="BS23" s="501"/>
      <c r="BT23" s="501"/>
      <c r="BU23" s="501"/>
      <c r="BV23" s="501"/>
      <c r="BW23" s="501"/>
      <c r="BX23" s="501"/>
      <c r="BY23" s="501"/>
      <c r="BZ23" s="501"/>
      <c r="CA23" s="501"/>
      <c r="CB23" s="501"/>
      <c r="CC23" s="501"/>
      <c r="CD23" s="501"/>
      <c r="CE23" s="501"/>
      <c r="CF23" s="501"/>
      <c r="CG23" s="501"/>
      <c r="CH23" s="501"/>
      <c r="CI23" s="501"/>
      <c r="CJ23" s="501"/>
      <c r="CK23" s="501"/>
      <c r="CL23" s="501"/>
      <c r="CM23" s="501"/>
      <c r="CN23" s="501"/>
      <c r="CO23" s="501"/>
      <c r="CP23" s="501"/>
      <c r="CQ23" s="501"/>
      <c r="CR23" s="501"/>
      <c r="CS23" s="501"/>
      <c r="CT23" s="501"/>
      <c r="CU23" s="501"/>
      <c r="CV23" s="501"/>
      <c r="CW23" s="501"/>
      <c r="CX23" s="501"/>
      <c r="CY23" s="501"/>
      <c r="CZ23" s="501"/>
      <c r="DA23" s="501"/>
      <c r="DB23" s="501"/>
      <c r="DC23" s="501"/>
      <c r="DD23" s="501"/>
      <c r="DE23" s="501"/>
      <c r="DF23" s="501"/>
      <c r="DG23" s="501"/>
      <c r="DH23" s="501"/>
      <c r="DI23" s="501"/>
      <c r="DJ23" s="501"/>
      <c r="DK23" s="501"/>
      <c r="DL23" s="501"/>
      <c r="DM23" s="501"/>
      <c r="DN23" s="501"/>
      <c r="DO23" s="501"/>
      <c r="DP23" s="501"/>
      <c r="DQ23" s="501"/>
      <c r="DR23" s="501"/>
      <c r="DS23" s="501"/>
      <c r="DT23" s="501"/>
      <c r="DU23" s="501"/>
      <c r="DV23" s="501"/>
      <c r="DW23" s="501"/>
      <c r="DX23" s="501"/>
      <c r="DY23" s="501"/>
      <c r="DZ23" s="501"/>
      <c r="EA23" s="501"/>
      <c r="EB23" s="501"/>
      <c r="EC23" s="501"/>
      <c r="ED23" s="501"/>
      <c r="EE23" s="501"/>
      <c r="EF23" s="501"/>
      <c r="EG23" s="501"/>
      <c r="EH23" s="501"/>
      <c r="EI23" s="501"/>
      <c r="EJ23" s="501"/>
      <c r="EK23" s="501"/>
      <c r="EL23" s="501"/>
      <c r="EM23" s="501"/>
      <c r="EN23" s="501"/>
      <c r="EO23" s="501"/>
      <c r="EP23" s="501"/>
      <c r="EQ23" s="501"/>
      <c r="ER23" s="501"/>
      <c r="ES23" s="501"/>
      <c r="ET23" s="501"/>
      <c r="EU23" s="501"/>
      <c r="EV23" s="501"/>
      <c r="EW23" s="501"/>
      <c r="EX23" s="501"/>
      <c r="EY23" s="501"/>
      <c r="EZ23" s="501"/>
      <c r="FA23" s="501"/>
      <c r="FB23" s="501"/>
      <c r="FC23" s="501"/>
      <c r="FD23" s="501"/>
      <c r="FE23" s="501"/>
    </row>
    <row r="24" spans="1:186" x14ac:dyDescent="0.2">
      <c r="A24" s="501"/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501"/>
      <c r="BG24" s="501"/>
      <c r="BH24" s="501"/>
      <c r="BI24" s="501"/>
      <c r="BJ24" s="501"/>
      <c r="BK24" s="501"/>
      <c r="BL24" s="501"/>
      <c r="BM24" s="501"/>
      <c r="BN24" s="501"/>
      <c r="BO24" s="501"/>
      <c r="BP24" s="501"/>
      <c r="BQ24" s="501"/>
      <c r="BR24" s="501"/>
      <c r="BS24" s="501"/>
      <c r="BT24" s="501"/>
      <c r="BU24" s="501"/>
      <c r="BV24" s="501"/>
      <c r="BW24" s="501"/>
      <c r="BX24" s="501"/>
      <c r="BY24" s="501"/>
      <c r="BZ24" s="501"/>
      <c r="CA24" s="501"/>
      <c r="CB24" s="501"/>
      <c r="CC24" s="501"/>
      <c r="CD24" s="501"/>
      <c r="CE24" s="501"/>
      <c r="CF24" s="501"/>
      <c r="CG24" s="501"/>
      <c r="CH24" s="501"/>
      <c r="CI24" s="501"/>
      <c r="CJ24" s="501"/>
      <c r="CK24" s="501"/>
      <c r="CL24" s="501"/>
      <c r="CM24" s="501"/>
      <c r="CN24" s="501"/>
      <c r="CO24" s="501"/>
      <c r="CP24" s="501"/>
      <c r="CQ24" s="501"/>
      <c r="CR24" s="501"/>
      <c r="CS24" s="501"/>
      <c r="CT24" s="501"/>
      <c r="CU24" s="501"/>
      <c r="CV24" s="501"/>
      <c r="CW24" s="501"/>
      <c r="CX24" s="501"/>
      <c r="CY24" s="501"/>
      <c r="CZ24" s="501"/>
      <c r="DA24" s="501"/>
      <c r="DB24" s="501"/>
      <c r="DC24" s="501"/>
      <c r="DD24" s="501"/>
      <c r="DE24" s="501"/>
      <c r="DF24" s="501"/>
      <c r="DG24" s="501"/>
      <c r="DH24" s="501"/>
      <c r="DI24" s="501"/>
      <c r="DJ24" s="501"/>
      <c r="DK24" s="501"/>
      <c r="DL24" s="501"/>
      <c r="DM24" s="501"/>
      <c r="DN24" s="501"/>
      <c r="DO24" s="501"/>
      <c r="DP24" s="501"/>
      <c r="DQ24" s="501"/>
      <c r="DR24" s="501"/>
      <c r="DS24" s="501"/>
      <c r="DT24" s="501"/>
      <c r="DU24" s="501"/>
      <c r="DV24" s="501"/>
      <c r="DW24" s="501"/>
      <c r="DX24" s="501"/>
      <c r="DY24" s="501"/>
      <c r="DZ24" s="501"/>
      <c r="EA24" s="501"/>
      <c r="EB24" s="501"/>
      <c r="EC24" s="501"/>
      <c r="ED24" s="501"/>
      <c r="EE24" s="501"/>
      <c r="EF24" s="501"/>
      <c r="EG24" s="501"/>
      <c r="EH24" s="501"/>
      <c r="EI24" s="501"/>
      <c r="EJ24" s="501"/>
      <c r="EK24" s="501"/>
      <c r="EL24" s="501"/>
      <c r="EM24" s="501"/>
      <c r="EN24" s="501"/>
      <c r="EO24" s="501"/>
      <c r="EP24" s="501"/>
      <c r="EQ24" s="501"/>
      <c r="ER24" s="501"/>
      <c r="ES24" s="501"/>
      <c r="ET24" s="501"/>
      <c r="EU24" s="501"/>
      <c r="EV24" s="501"/>
      <c r="EW24" s="501"/>
      <c r="EX24" s="501"/>
      <c r="EY24" s="501"/>
      <c r="EZ24" s="501"/>
      <c r="FA24" s="501"/>
      <c r="FB24" s="501"/>
      <c r="FC24" s="501"/>
      <c r="FD24" s="501"/>
      <c r="FE24" s="501"/>
    </row>
    <row r="26" spans="1:186" x14ac:dyDescent="0.2">
      <c r="CS26" s="502"/>
      <c r="CT26" s="502"/>
      <c r="CU26" s="502"/>
      <c r="CV26" s="502"/>
      <c r="CW26" s="502"/>
      <c r="CX26" s="502"/>
      <c r="CY26" s="502"/>
      <c r="CZ26" s="502"/>
      <c r="DA26" s="502"/>
      <c r="DB26" s="502"/>
      <c r="DC26" s="502"/>
      <c r="DD26" s="502"/>
      <c r="DE26" s="502"/>
      <c r="DF26" s="502"/>
      <c r="DG26" s="502"/>
      <c r="DH26" s="502"/>
      <c r="DI26" s="502"/>
      <c r="DJ26" s="502"/>
      <c r="DK26" s="502"/>
      <c r="DL26" s="502"/>
      <c r="DM26" s="502"/>
      <c r="DN26" s="502"/>
      <c r="DO26" s="502"/>
      <c r="DP26" s="502"/>
      <c r="DQ26" s="502"/>
      <c r="DR26" s="502"/>
      <c r="DS26" s="502"/>
      <c r="DT26" s="502"/>
      <c r="DU26" s="502"/>
      <c r="DV26" s="502"/>
      <c r="DW26" s="502"/>
      <c r="DX26" s="502"/>
      <c r="DY26" s="502"/>
      <c r="DZ26" s="502"/>
      <c r="EA26" s="502"/>
      <c r="EB26" s="502"/>
      <c r="EC26" s="502"/>
      <c r="ED26" s="502"/>
      <c r="EE26" s="502"/>
    </row>
  </sheetData>
  <mergeCells count="61">
    <mergeCell ref="FG21:GD21"/>
    <mergeCell ref="A22:FE24"/>
    <mergeCell ref="CS26:EE26"/>
    <mergeCell ref="A13:FE13"/>
    <mergeCell ref="A15:F17"/>
    <mergeCell ref="G15:X17"/>
    <mergeCell ref="Y15:AN17"/>
    <mergeCell ref="AO15:DH15"/>
    <mergeCell ref="DI15:DX17"/>
    <mergeCell ref="DY15:EN17"/>
    <mergeCell ref="EO15:FE17"/>
    <mergeCell ref="AO16:BE17"/>
    <mergeCell ref="BF16:DH16"/>
    <mergeCell ref="A18:F18"/>
    <mergeCell ref="G18:X18"/>
    <mergeCell ref="Y18:AN18"/>
    <mergeCell ref="DA2:FE2"/>
    <mergeCell ref="A5:FE5"/>
    <mergeCell ref="A7:FE7"/>
    <mergeCell ref="X9:FE9"/>
    <mergeCell ref="A11:AO11"/>
    <mergeCell ref="AP11:FE11"/>
    <mergeCell ref="AO18:BE18"/>
    <mergeCell ref="BF18:BW18"/>
    <mergeCell ref="DI18:DX18"/>
    <mergeCell ref="DY18:EN18"/>
    <mergeCell ref="EO18:FE18"/>
    <mergeCell ref="BF17:BW17"/>
    <mergeCell ref="BX17:CP17"/>
    <mergeCell ref="CQ17:DH17"/>
    <mergeCell ref="BX18:CP18"/>
    <mergeCell ref="CQ18:DH18"/>
    <mergeCell ref="DI19:DX19"/>
    <mergeCell ref="DY19:EN19"/>
    <mergeCell ref="EO19:FE19"/>
    <mergeCell ref="A19:F19"/>
    <mergeCell ref="G19:X19"/>
    <mergeCell ref="Y19:AN19"/>
    <mergeCell ref="AO19:BE19"/>
    <mergeCell ref="BF19:BW19"/>
    <mergeCell ref="BX19:CP19"/>
    <mergeCell ref="CQ19:DH19"/>
    <mergeCell ref="BX21:CP21"/>
    <mergeCell ref="CQ21:DH21"/>
    <mergeCell ref="A20:F20"/>
    <mergeCell ref="G20:X20"/>
    <mergeCell ref="Y20:AN20"/>
    <mergeCell ref="AO20:BE20"/>
    <mergeCell ref="BF20:BW20"/>
    <mergeCell ref="BX20:CP20"/>
    <mergeCell ref="CQ20:DH20"/>
    <mergeCell ref="Y21:AN21"/>
    <mergeCell ref="AO21:BE21"/>
    <mergeCell ref="BF21:BW21"/>
    <mergeCell ref="A21:X21"/>
    <mergeCell ref="DI21:DX21"/>
    <mergeCell ref="DY21:EN21"/>
    <mergeCell ref="EO21:FE21"/>
    <mergeCell ref="DI20:DX20"/>
    <mergeCell ref="DY20:EN20"/>
    <mergeCell ref="EO20:FE20"/>
  </mergeCells>
  <pageMargins left="0.39370078740157483" right="0.19685039370078741" top="0.78740157480314965" bottom="0.39370078740157483" header="0.19685039370078741" footer="0.19685039370078741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13</vt:i4>
      </vt:variant>
    </vt:vector>
  </HeadingPairs>
  <TitlesOfParts>
    <vt:vector size="29" baseType="lpstr">
      <vt:lpstr>Стр.1</vt:lpstr>
      <vt:lpstr>Стр.2-3</vt:lpstr>
      <vt:lpstr>Стр. 4-5КИК</vt:lpstr>
      <vt:lpstr>Стр.6</vt:lpstr>
      <vt:lpstr>Стр 7</vt:lpstr>
      <vt:lpstr>стр 8-10</vt:lpstr>
      <vt:lpstr>стр.11</vt:lpstr>
      <vt:lpstr>13_4</vt:lpstr>
      <vt:lpstr>13_2</vt:lpstr>
      <vt:lpstr>14_4,5</vt:lpstr>
      <vt:lpstr>14_2</vt:lpstr>
      <vt:lpstr>15КИК</vt:lpstr>
      <vt:lpstr>Стр 4-5</vt:lpstr>
      <vt:lpstr>15</vt:lpstr>
      <vt:lpstr>Лист1</vt:lpstr>
      <vt:lpstr>стр 12</vt:lpstr>
      <vt:lpstr>'стр 8-10'!Заголовки_для_печати</vt:lpstr>
      <vt:lpstr>'Стр.2-3'!Заголовки_для_печати</vt:lpstr>
      <vt:lpstr>'13_2'!Область_печати</vt:lpstr>
      <vt:lpstr>'13_4'!Область_печати</vt:lpstr>
      <vt:lpstr>'14_2'!Область_печати</vt:lpstr>
      <vt:lpstr>'14_4,5'!Область_печати</vt:lpstr>
      <vt:lpstr>'15КИК'!Область_печати</vt:lpstr>
      <vt:lpstr>'стр 12'!Область_печати</vt:lpstr>
      <vt:lpstr>'стр 8-10'!Область_печати</vt:lpstr>
      <vt:lpstr>'Стр. 4-5КИК'!Область_печати</vt:lpstr>
      <vt:lpstr>стр.11!Область_печати</vt:lpstr>
      <vt:lpstr>'Стр.2-3'!Область_печати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User</cp:lastModifiedBy>
  <cp:lastPrinted>2019-01-24T10:48:29Z</cp:lastPrinted>
  <dcterms:created xsi:type="dcterms:W3CDTF">2015-12-03T07:22:45Z</dcterms:created>
  <dcterms:modified xsi:type="dcterms:W3CDTF">2019-01-24T10:50:14Z</dcterms:modified>
</cp:coreProperties>
</file>